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3 MAR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83" i="1" l="1"/>
  <c r="X83" i="1"/>
  <c r="T83" i="1"/>
  <c r="S83" i="1"/>
  <c r="Y82" i="1"/>
  <c r="X82" i="1"/>
  <c r="T82" i="1"/>
  <c r="S82" i="1"/>
  <c r="Y81" i="1"/>
  <c r="X81" i="1"/>
  <c r="T81" i="1"/>
  <c r="S81" i="1"/>
  <c r="Y80" i="1"/>
  <c r="X80" i="1"/>
  <c r="T80" i="1"/>
  <c r="S80" i="1"/>
  <c r="Y79" i="1"/>
  <c r="X79" i="1"/>
  <c r="T79" i="1"/>
  <c r="S79" i="1"/>
  <c r="Y78" i="1"/>
  <c r="X78" i="1"/>
  <c r="T78" i="1"/>
  <c r="S78" i="1"/>
  <c r="Y77" i="1"/>
  <c r="X77" i="1"/>
  <c r="T77" i="1"/>
  <c r="S77" i="1"/>
  <c r="Y76" i="1"/>
  <c r="X76" i="1"/>
  <c r="T76" i="1"/>
  <c r="S76" i="1"/>
  <c r="Y75" i="1"/>
  <c r="X75" i="1"/>
  <c r="T75" i="1"/>
  <c r="S75" i="1"/>
  <c r="Y74" i="1"/>
  <c r="V74" i="1"/>
  <c r="U74" i="1"/>
  <c r="X74" i="1" s="1"/>
  <c r="T74" i="1"/>
  <c r="S74" i="1"/>
  <c r="X73" i="1"/>
  <c r="V73" i="1"/>
  <c r="Y73" i="1" s="1"/>
  <c r="U73" i="1"/>
  <c r="T73" i="1"/>
  <c r="S73" i="1"/>
  <c r="Y72" i="1"/>
  <c r="V72" i="1"/>
  <c r="U72" i="1"/>
  <c r="X72" i="1" s="1"/>
  <c r="T72" i="1"/>
  <c r="S72" i="1"/>
  <c r="X71" i="1"/>
  <c r="V71" i="1"/>
  <c r="Y71" i="1" s="1"/>
  <c r="U71" i="1"/>
  <c r="T71" i="1"/>
  <c r="S71" i="1"/>
  <c r="Y70" i="1"/>
  <c r="U70" i="1"/>
  <c r="X70" i="1" s="1"/>
  <c r="T70" i="1"/>
  <c r="S70" i="1"/>
  <c r="Y69" i="1"/>
  <c r="U69" i="1"/>
  <c r="X69" i="1" s="1"/>
  <c r="T69" i="1"/>
  <c r="S69" i="1"/>
  <c r="Y68" i="1"/>
  <c r="U68" i="1"/>
  <c r="X68" i="1" s="1"/>
  <c r="T68" i="1"/>
  <c r="S68" i="1"/>
  <c r="Y67" i="1"/>
  <c r="X67" i="1"/>
  <c r="U67" i="1"/>
  <c r="T67" i="1"/>
  <c r="S67" i="1"/>
  <c r="Y66" i="1"/>
  <c r="V66" i="1"/>
  <c r="U66" i="1"/>
  <c r="X66" i="1" s="1"/>
  <c r="T66" i="1"/>
  <c r="S66" i="1"/>
  <c r="X65" i="1"/>
  <c r="V65" i="1"/>
  <c r="Y65" i="1" s="1"/>
  <c r="U65" i="1"/>
  <c r="T65" i="1"/>
  <c r="S65" i="1"/>
  <c r="Y64" i="1"/>
  <c r="V64" i="1"/>
  <c r="U64" i="1"/>
  <c r="X64" i="1" s="1"/>
  <c r="T64" i="1"/>
  <c r="S64" i="1"/>
  <c r="X63" i="1"/>
  <c r="V63" i="1"/>
  <c r="Y63" i="1" s="1"/>
  <c r="U63" i="1"/>
  <c r="T63" i="1"/>
  <c r="S63" i="1"/>
  <c r="Y62" i="1"/>
  <c r="U62" i="1"/>
  <c r="X62" i="1" s="1"/>
  <c r="T62" i="1"/>
  <c r="S62" i="1"/>
  <c r="Y61" i="1"/>
  <c r="U61" i="1"/>
  <c r="X61" i="1" s="1"/>
  <c r="T61" i="1"/>
  <c r="S61" i="1"/>
  <c r="Y60" i="1"/>
  <c r="U60" i="1"/>
  <c r="X60" i="1" s="1"/>
  <c r="T60" i="1"/>
  <c r="S60" i="1"/>
  <c r="Y59" i="1"/>
  <c r="X59" i="1"/>
  <c r="U59" i="1"/>
  <c r="T59" i="1"/>
  <c r="S59" i="1"/>
  <c r="Y58" i="1"/>
  <c r="V58" i="1"/>
  <c r="U58" i="1"/>
  <c r="X58" i="1" s="1"/>
  <c r="T58" i="1"/>
  <c r="S58" i="1"/>
  <c r="X57" i="1"/>
  <c r="V57" i="1"/>
  <c r="Y57" i="1" s="1"/>
  <c r="U57" i="1"/>
  <c r="T57" i="1"/>
  <c r="S57" i="1"/>
  <c r="Y56" i="1"/>
  <c r="V56" i="1"/>
  <c r="U56" i="1"/>
  <c r="X56" i="1" s="1"/>
  <c r="T56" i="1"/>
  <c r="S56" i="1"/>
  <c r="X55" i="1"/>
  <c r="V55" i="1"/>
  <c r="Y55" i="1" s="1"/>
  <c r="U55" i="1"/>
  <c r="T55" i="1"/>
  <c r="S55" i="1"/>
  <c r="Y54" i="1"/>
  <c r="U54" i="1"/>
  <c r="X54" i="1" s="1"/>
  <c r="T54" i="1"/>
  <c r="S54" i="1"/>
  <c r="Y53" i="1"/>
  <c r="U53" i="1"/>
  <c r="X53" i="1" s="1"/>
  <c r="T53" i="1"/>
  <c r="S53" i="1"/>
  <c r="Y52" i="1"/>
  <c r="U52" i="1"/>
  <c r="X52" i="1" s="1"/>
  <c r="T52" i="1"/>
  <c r="S52" i="1"/>
  <c r="Y51" i="1"/>
  <c r="X51" i="1"/>
  <c r="V51" i="1"/>
  <c r="U51" i="1"/>
  <c r="T51" i="1"/>
  <c r="S51" i="1"/>
  <c r="V50" i="1"/>
  <c r="Y50" i="1" s="1"/>
  <c r="U50" i="1"/>
  <c r="X50" i="1" s="1"/>
  <c r="T50" i="1"/>
  <c r="S50" i="1"/>
  <c r="Y49" i="1"/>
  <c r="X49" i="1"/>
  <c r="V49" i="1"/>
  <c r="U49" i="1"/>
  <c r="T49" i="1"/>
  <c r="S49" i="1"/>
  <c r="V48" i="1"/>
  <c r="Y48" i="1" s="1"/>
  <c r="U48" i="1"/>
  <c r="X48" i="1" s="1"/>
  <c r="T48" i="1"/>
  <c r="S48" i="1"/>
  <c r="Y47" i="1"/>
  <c r="X47" i="1"/>
  <c r="V47" i="1"/>
  <c r="U47" i="1"/>
  <c r="T47" i="1"/>
  <c r="S47" i="1"/>
  <c r="V46" i="1"/>
  <c r="Y46" i="1" s="1"/>
  <c r="U46" i="1"/>
  <c r="X46" i="1" s="1"/>
  <c r="T46" i="1"/>
  <c r="S46" i="1"/>
  <c r="Y45" i="1"/>
  <c r="X45" i="1"/>
  <c r="V45" i="1"/>
  <c r="U45" i="1"/>
  <c r="T45" i="1"/>
  <c r="S45" i="1"/>
  <c r="V44" i="1"/>
  <c r="Y44" i="1" s="1"/>
  <c r="U44" i="1"/>
  <c r="X44" i="1" s="1"/>
  <c r="T44" i="1"/>
  <c r="S44" i="1"/>
  <c r="Y43" i="1"/>
  <c r="X43" i="1"/>
  <c r="V43" i="1"/>
  <c r="U43" i="1"/>
  <c r="T43" i="1"/>
  <c r="S43" i="1"/>
  <c r="V42" i="1"/>
  <c r="Y42" i="1" s="1"/>
  <c r="U42" i="1"/>
  <c r="X42" i="1" s="1"/>
  <c r="T42" i="1"/>
  <c r="S42" i="1"/>
  <c r="Y41" i="1"/>
  <c r="X41" i="1"/>
  <c r="V41" i="1"/>
  <c r="U41" i="1"/>
  <c r="T41" i="1"/>
  <c r="S41" i="1"/>
  <c r="V40" i="1"/>
  <c r="Y40" i="1" s="1"/>
  <c r="U40" i="1"/>
  <c r="X40" i="1" s="1"/>
  <c r="T40" i="1"/>
  <c r="S40" i="1"/>
  <c r="Y39" i="1"/>
  <c r="X39" i="1"/>
  <c r="V39" i="1"/>
  <c r="U39" i="1"/>
  <c r="T39" i="1"/>
  <c r="S39" i="1"/>
  <c r="V38" i="1"/>
  <c r="Y38" i="1" s="1"/>
  <c r="U38" i="1"/>
  <c r="X38" i="1" s="1"/>
  <c r="T38" i="1"/>
  <c r="S38" i="1"/>
  <c r="Y37" i="1"/>
  <c r="X37" i="1"/>
  <c r="U37" i="1"/>
  <c r="T37" i="1"/>
  <c r="S37" i="1"/>
  <c r="Y36" i="1"/>
  <c r="U36" i="1"/>
  <c r="X36" i="1" s="1"/>
  <c r="T36" i="1"/>
  <c r="S36" i="1"/>
  <c r="Y35" i="1"/>
  <c r="U35" i="1"/>
  <c r="X35" i="1" s="1"/>
  <c r="T35" i="1"/>
  <c r="S35" i="1"/>
  <c r="Y34" i="1"/>
  <c r="U34" i="1"/>
  <c r="X34" i="1" s="1"/>
  <c r="T34" i="1"/>
  <c r="S34" i="1"/>
  <c r="Y33" i="1"/>
  <c r="X33" i="1"/>
  <c r="V33" i="1"/>
  <c r="U33" i="1"/>
  <c r="T33" i="1"/>
  <c r="S33" i="1"/>
  <c r="V32" i="1"/>
  <c r="Y32" i="1" s="1"/>
  <c r="U32" i="1"/>
  <c r="X32" i="1" s="1"/>
  <c r="T32" i="1"/>
  <c r="S32" i="1"/>
  <c r="Y31" i="1"/>
  <c r="X31" i="1"/>
  <c r="V31" i="1"/>
  <c r="U31" i="1"/>
  <c r="T31" i="1"/>
  <c r="S31" i="1"/>
  <c r="V30" i="1"/>
  <c r="Y30" i="1" s="1"/>
  <c r="U30" i="1"/>
  <c r="X30" i="1" s="1"/>
  <c r="T30" i="1"/>
  <c r="S30" i="1"/>
  <c r="Y29" i="1"/>
  <c r="X29" i="1"/>
  <c r="V29" i="1"/>
  <c r="U29" i="1"/>
  <c r="T29" i="1"/>
  <c r="S29" i="1"/>
  <c r="V28" i="1"/>
  <c r="Y28" i="1" s="1"/>
  <c r="U28" i="1"/>
  <c r="X28" i="1" s="1"/>
  <c r="T28" i="1"/>
  <c r="S28" i="1"/>
  <c r="Y27" i="1"/>
  <c r="X27" i="1"/>
  <c r="V27" i="1"/>
  <c r="U27" i="1"/>
  <c r="T27" i="1"/>
  <c r="S27" i="1"/>
  <c r="V26" i="1"/>
  <c r="Y26" i="1" s="1"/>
  <c r="U26" i="1"/>
  <c r="X26" i="1" s="1"/>
  <c r="T26" i="1"/>
  <c r="S26" i="1"/>
  <c r="Y25" i="1"/>
  <c r="X25" i="1"/>
  <c r="U25" i="1"/>
  <c r="T25" i="1"/>
  <c r="S25" i="1"/>
  <c r="Y24" i="1"/>
  <c r="U24" i="1"/>
  <c r="X24" i="1" s="1"/>
  <c r="T24" i="1"/>
  <c r="S24" i="1"/>
  <c r="Y23" i="1"/>
  <c r="U23" i="1"/>
  <c r="X23" i="1" s="1"/>
  <c r="T23" i="1"/>
  <c r="S23" i="1"/>
  <c r="Y22" i="1"/>
  <c r="U22" i="1"/>
  <c r="X22" i="1" s="1"/>
  <c r="T22" i="1"/>
  <c r="S22" i="1"/>
  <c r="Y21" i="1"/>
  <c r="X21" i="1"/>
  <c r="V21" i="1"/>
  <c r="U21" i="1"/>
  <c r="T21" i="1"/>
  <c r="S21" i="1"/>
  <c r="V20" i="1"/>
  <c r="Y20" i="1" s="1"/>
  <c r="U20" i="1"/>
  <c r="X20" i="1" s="1"/>
  <c r="T20" i="1"/>
  <c r="S20" i="1"/>
  <c r="Y19" i="1"/>
  <c r="X19" i="1"/>
  <c r="V19" i="1"/>
  <c r="U19" i="1"/>
  <c r="T19" i="1"/>
  <c r="S19" i="1"/>
  <c r="V18" i="1"/>
  <c r="Y18" i="1" s="1"/>
  <c r="U18" i="1"/>
  <c r="X18" i="1" s="1"/>
  <c r="T18" i="1"/>
  <c r="S18" i="1"/>
  <c r="Y17" i="1"/>
  <c r="X17" i="1"/>
  <c r="V17" i="1"/>
  <c r="U17" i="1"/>
  <c r="T17" i="1"/>
  <c r="S17" i="1"/>
  <c r="V16" i="1"/>
  <c r="Y16" i="1" s="1"/>
  <c r="U16" i="1"/>
  <c r="X16" i="1" s="1"/>
  <c r="T16" i="1"/>
  <c r="S16" i="1"/>
  <c r="Y15" i="1"/>
  <c r="X15" i="1"/>
  <c r="V15" i="1"/>
  <c r="U15" i="1"/>
  <c r="T15" i="1"/>
  <c r="S15" i="1"/>
  <c r="V14" i="1"/>
  <c r="Y14" i="1" s="1"/>
  <c r="U14" i="1"/>
  <c r="X14" i="1" s="1"/>
  <c r="T14" i="1"/>
  <c r="S14" i="1"/>
  <c r="Y13" i="1"/>
  <c r="X13" i="1"/>
  <c r="V13" i="1"/>
  <c r="U13" i="1"/>
  <c r="T13" i="1"/>
  <c r="S13" i="1"/>
  <c r="Y12" i="1"/>
  <c r="U12" i="1"/>
  <c r="X12" i="1" s="1"/>
  <c r="Y11" i="1"/>
  <c r="U11" i="1"/>
  <c r="X11" i="1" s="1"/>
  <c r="T11" i="1"/>
  <c r="S11" i="1"/>
  <c r="Y10" i="1"/>
  <c r="U10" i="1"/>
  <c r="X10" i="1" s="1"/>
  <c r="T10" i="1"/>
  <c r="S10" i="1"/>
  <c r="B3" i="1"/>
</calcChain>
</file>

<file path=xl/sharedStrings.xml><?xml version="1.0" encoding="utf-8"?>
<sst xmlns="http://schemas.openxmlformats.org/spreadsheetml/2006/main" count="996" uniqueCount="214">
  <si>
    <t>INDICADORES PARA RESULTADOS</t>
  </si>
  <si>
    <t>Ente Público:</t>
  </si>
  <si>
    <t>INSTITUTO TECNOLÓGICO SUPERIOR DE SALVATIERRA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</si>
  <si>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</si>
  <si>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</si>
  <si>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</si>
  <si>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</si>
  <si>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</si>
  <si>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</si>
  <si>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</si>
  <si>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</si>
  <si>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</si>
  <si>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</si>
  <si>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</si>
  <si>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UR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</si>
  <si>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</si>
  <si>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</si>
  <si>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</si>
  <si>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</si>
  <si>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</si>
  <si>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</si>
  <si>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</si>
  <si>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</si>
  <si>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</si>
  <si>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</si>
  <si>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</si>
  <si>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</si>
  <si>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</si>
  <si>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</si>
  <si>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</si>
  <si>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</si>
  <si>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</si>
  <si>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</si>
  <si>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</si>
  <si>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GUANAJUATO EDUCADO</t>
  </si>
  <si>
    <t>IMPULSO A LA EDUCACION  PARA LA VIDA</t>
  </si>
  <si>
    <t>02</t>
  </si>
  <si>
    <t>05</t>
  </si>
  <si>
    <t>03</t>
  </si>
  <si>
    <t>G0101</t>
  </si>
  <si>
    <t>Porcentaje de usuarios satisfechos con el servicio proporcionado por el área de servicios y suministros.</t>
  </si>
  <si>
    <t>NA</t>
  </si>
  <si>
    <t>GESTIÓN</t>
  </si>
  <si>
    <t>EFICIENCIA</t>
  </si>
  <si>
    <t>ANUAL</t>
  </si>
  <si>
    <t>PORCENTAJE</t>
  </si>
  <si>
    <t>SATISFACCIÓN DE SERVICIOS/SERVICIOS PRESTADOS</t>
  </si>
  <si>
    <t>Solicitudes de ajustes presupuestales efectuadas.</t>
  </si>
  <si>
    <t>SOLICITUDES</t>
  </si>
  <si>
    <t>SUMATORIA DE SOLICITUDES</t>
  </si>
  <si>
    <t>Presupuesto ejercido respecto al modificado.</t>
  </si>
  <si>
    <t>PORCENTAJE DE PRESUPUESTO EJERCUIDO SOBRE MODIFICADO</t>
  </si>
  <si>
    <t>Expediente técnico del Plan de trabajo alineado a los programas sectoriales de educación federal y estatal.</t>
  </si>
  <si>
    <t>EXPEDIENTE</t>
  </si>
  <si>
    <t>SUMATORIA DE EXPEDIENTES</t>
  </si>
  <si>
    <t>Estrategias implementadas para la mejora institucional.</t>
  </si>
  <si>
    <t>ESTRATEGIAS</t>
  </si>
  <si>
    <t>SUMATORIA DE ESTRATAEGIAS</t>
  </si>
  <si>
    <t>Programas, procesos y proyectos con mejoras comprobables derivado de recomendaciones hechas a partir de diagnósticos, evaluaciones, estadísticas o seguimiento generados.</t>
  </si>
  <si>
    <t>PROGRAMAS</t>
  </si>
  <si>
    <t>SUMATORIA DE PROCESOS</t>
  </si>
  <si>
    <t>G102</t>
  </si>
  <si>
    <t>Porcentaje de avances en metas y entregables capturados en tiempo y forma en el sistema de evaluación al desempeño –SED.</t>
  </si>
  <si>
    <t>PORCENTAJE DE AVANCE DE METAS</t>
  </si>
  <si>
    <t>Reporte sobre las principales estrategias implementadas en el instituto para el cumplimiento de metas.</t>
  </si>
  <si>
    <t>REPORTES</t>
  </si>
  <si>
    <t>SUMATORIA DE REPORTES</t>
  </si>
  <si>
    <t xml:space="preserve">Porcentaje de avance global de los indicadores que son responsabilidad de la institución. </t>
  </si>
  <si>
    <t>PORCENTAJE DE AVANCE EN INDICADORES</t>
  </si>
  <si>
    <t>P0728</t>
  </si>
  <si>
    <t>Expedientes técnicos de especialidades ofertadas.</t>
  </si>
  <si>
    <t>c1. Servicios de vinculación con el entorno fortalecidos (servicio social, estadías, seguimiento a egresados) (ii.2.4).</t>
  </si>
  <si>
    <t>ESTRATÉGICO</t>
  </si>
  <si>
    <t>Expedientes administrativos de especialidades ante el Tecnológico Nacional de México.</t>
  </si>
  <si>
    <t>Expedientes del seguimiento de la planeación e instrumentación didáctica de las especialidades.</t>
  </si>
  <si>
    <t>P0729</t>
  </si>
  <si>
    <t>Expediente de la planeación e instrumentación didáctica del curso por materia ofertada en los cinco programas de licenciatura ofertados.</t>
  </si>
  <si>
    <t>C1. Servicios educativos ofertados.</t>
  </si>
  <si>
    <t>Expediente de los reportes emitidos por los docentes con respecto al desarrollo de las materias.</t>
  </si>
  <si>
    <t>Diagnóstico inicial del curso.</t>
  </si>
  <si>
    <t>DIADNÓSTICO</t>
  </si>
  <si>
    <t>SUMATORIA DE DIAGNÓSTICO</t>
  </si>
  <si>
    <t>Porcentaje de alumnos atendidos.</t>
  </si>
  <si>
    <t>PORCENTAJE DE ALUMNOS ATENDIDOS</t>
  </si>
  <si>
    <t>P0730</t>
  </si>
  <si>
    <t>Expediente técnico de atención a los estudiantes (académicos, riesgo de reprobación, deserción y reprobación) ejecutados.</t>
  </si>
  <si>
    <t> c4. Apoyo académico y/o psicosocial a alumnos en riesgo de deserción o reprobación otorgados (ii.1.6).</t>
  </si>
  <si>
    <t>Informe de evaluación de los programas de atención a estudiantes.</t>
  </si>
  <si>
    <t>INFORME</t>
  </si>
  <si>
    <t>SUMATORIA DE INFORMES</t>
  </si>
  <si>
    <t>Expediente de actividades de formación integral.</t>
  </si>
  <si>
    <t>Porcentaje de alumnos en riesgo de deserción y reprobación atendidos con el apoyo académico y/o psicosocial.</t>
  </si>
  <si>
    <t>PORCENTAJE DE ALUMNOS EN RIESGO DE DESERCIÓN Y REPROBACIÓN</t>
  </si>
  <si>
    <t>P0731</t>
  </si>
  <si>
    <t>Diagnóstico de necesidades de capacitación para académicos y directivos en temas para su fortalecimiento.</t>
  </si>
  <si>
    <t>C3. Los cuerpos académicos y directivos de las instituciones públicas de educación media superior y superior son capacitados, actualizados y profesionalizados.</t>
  </si>
  <si>
    <t>Expediente de cursos de capacitación impartidos.</t>
  </si>
  <si>
    <t>EXPDDIENTE</t>
  </si>
  <si>
    <t>Expediente de seguimiento al desempeño del personal capacitado.</t>
  </si>
  <si>
    <t>Porcentaje de directivos capacitados.</t>
  </si>
  <si>
    <t>PORDENTAJE</t>
  </si>
  <si>
    <t>PORCENTAJE DE DIRECTIVOS</t>
  </si>
  <si>
    <t>Porcentaje de docentes y directivos fortalecidos con alguna acción formativa o laboral.</t>
  </si>
  <si>
    <t>PORCENTAJE DE DOCENTES Y DIRECTIVOS</t>
  </si>
  <si>
    <t>P0732</t>
  </si>
  <si>
    <t>Diagnóstico para la certificación de competencias ocupacionales.</t>
  </si>
  <si>
    <t>C3. Programas de formación dual escuela-empresa y certificación de competencias laborales ofertados (ii.2.6).</t>
  </si>
  <si>
    <t>Cursos de capacitación para certificar competencias ocupacionales.</t>
  </si>
  <si>
    <t>CURSOS</t>
  </si>
  <si>
    <t>SUMATORIA DE CURSOS</t>
  </si>
  <si>
    <t>Expediente de los certificados y/o constancias de las competencias ocupacionales.</t>
  </si>
  <si>
    <t>Porcentaje de alumnos con formación y/o certificados en competencias laborales.</t>
  </si>
  <si>
    <t>PORCENTAJE DE ALUMNOS CERTIFICADOS</t>
  </si>
  <si>
    <t>Porcentaje de programas o carreras implementados bajo un esquema de formación dual.</t>
  </si>
  <si>
    <t>PORCENTAJE DE PROGRAMAS O CARRERAS</t>
  </si>
  <si>
    <t>P0733</t>
  </si>
  <si>
    <t>Calendarios de actividades de cursos y eventos de fortalecimiento a la formación integral de los estudiantes de educación superior, eventos: artísticos, cívicos, culturales y deportivos.</t>
  </si>
  <si>
    <t>C4. Cursos, actividades y talleres para el desarrollo complementario de los alumnos impartidos.</t>
  </si>
  <si>
    <t>CALENDARIO</t>
  </si>
  <si>
    <t>Actividades, cursos o eventos de fortalecimiento a la formación integral de los estudiantes de educación superior, eventos: artístico, cívicos, culturales y deportivos.</t>
  </si>
  <si>
    <t>ACTIVIDADES</t>
  </si>
  <si>
    <t>SUMATORIA DE ACTIVIDADES</t>
  </si>
  <si>
    <t>Expediente de participación en actividades, cursos o eventos de fortalecimiento l a la formación integral de los estudiantes de educación superior, eventos: artísticos, cívicos, culturales y deportivos.</t>
  </si>
  <si>
    <t>Porcentaje de estudiantes participando en cursos, actividades y talleres complementarios para el desarrollo integral.</t>
  </si>
  <si>
    <t>PORCENTAJE DE ESTUDIANTES PARTICIPANDO</t>
  </si>
  <si>
    <t>P0734</t>
  </si>
  <si>
    <t>Expediente técnico de informe de auditoría ISO 9001:2008.</t>
  </si>
  <si>
    <t> C2. Programas, procesos y/o planteles de instituciones de educación media superior y superior, certificados.</t>
  </si>
  <si>
    <t>Expediente técnico de informe de auditoría ISO 14001 2004.</t>
  </si>
  <si>
    <t>Expediente técnico de informe de auditoría para equidad de género.</t>
  </si>
  <si>
    <t>Expediente técnico de acreditación de carrera ante los comités interinstitucionales para la evaluación de la educación superior.</t>
  </si>
  <si>
    <t>Porcentaje de procesos educativos certificados y / o programas educativos acreditados.</t>
  </si>
  <si>
    <t>PORCENTAJE DE PROCEOS EDUCATIVOS CERTIFICADOS Y/O PROGRAMAS ACREDITADOS</t>
  </si>
  <si>
    <t>P0735</t>
  </si>
  <si>
    <t>Expedientes técnicos de auditoría</t>
  </si>
  <si>
    <t>Expediente técnico revisado por el Comité de Calidad.</t>
  </si>
  <si>
    <t>Expediente técnico revisado por la Dirección General de Institutos Tecnológicos Descentralizados.</t>
  </si>
  <si>
    <t>P0736</t>
  </si>
  <si>
    <t>Expediente del sistema de información en operación para difundir el fondeo de proyectos de negocios.</t>
  </si>
  <si>
    <t>C2. Programa de aprendizaje para el liderazgo y emprendedurismo ofertado (ii.2.5</t>
  </si>
  <si>
    <t>Expediente de proyectos de negocios presentados en la feria de emprendedores.</t>
  </si>
  <si>
    <t>C2. Programa de aprendizaje para el liderazgo y emprendedurismo ofertado (ii.2.6</t>
  </si>
  <si>
    <t>Reporte de proyecto de negocios en proceso de incubación bajo una metodología reconocida por la Secretaría de Economía.</t>
  </si>
  <si>
    <t>C2. Programa de aprendizaje para el liderazgo y emprendedurismo ofertado (ii.2.7</t>
  </si>
  <si>
    <t>Porcentaje de alumnos con proyectos en incubadora de empresas.</t>
  </si>
  <si>
    <t>C2. Programa de aprendizaje para el liderazgo y emprendedurismo ofertado (ii.2.8</t>
  </si>
  <si>
    <t>PORCENTAJE DE ALUMNOS CON PROYECTOS</t>
  </si>
  <si>
    <t>P0737</t>
  </si>
  <si>
    <t>Mantenimiento de la infraestructura realizado.</t>
  </si>
  <si>
    <t>C2. Infraestructura educativa consolidada (ii.1.2).</t>
  </si>
  <si>
    <t>MANTENIMIENTO</t>
  </si>
  <si>
    <t>SUMATORIA DE MANTENIMIENTO</t>
  </si>
  <si>
    <t>Requisiciones atendidas de mantenimiento.</t>
  </si>
  <si>
    <t>REQUISICIONES</t>
  </si>
  <si>
    <t>SUMATORIA DE REQUISICIONES ATENDIDAS</t>
  </si>
  <si>
    <t>Expediente técnico del diagnóstico de mantenimiento.</t>
  </si>
  <si>
    <t>Porcentaje de necesidades de infraestructura y equipamiento atendidas.</t>
  </si>
  <si>
    <t xml:space="preserve">PORCENTAJE DE NECESIDADES </t>
  </si>
  <si>
    <t>P0738</t>
  </si>
  <si>
    <t>Convocatorias de becas gestionadas y publicadas.</t>
  </si>
  <si>
    <t>C3. Becas y apoyos otorgados a estudiantes de educación media superior y superior (ii.2.4).</t>
  </si>
  <si>
    <t>CONVOCATORIAS</t>
  </si>
  <si>
    <t>SUMATORIA DE CONVOCATORIAS</t>
  </si>
  <si>
    <t>Estudios socioeconómicos efectuados a los aspirantes de educación superior a becas por convocatoria.</t>
  </si>
  <si>
    <t>ESTUDIOS</t>
  </si>
  <si>
    <t>SUMATORIAS DE ESTUDIOS SOCIOECONÓMICOS</t>
  </si>
  <si>
    <t>Trámites de titulación y gestión de cédula profesional a egresados del Instituto (refrendo 2015).</t>
  </si>
  <si>
    <t>TRÁMITES</t>
  </si>
  <si>
    <t>SUMATORIA DE TRÁMITES</t>
  </si>
  <si>
    <t>Porcentaje de becas y apoyos otorgados.</t>
  </si>
  <si>
    <t>PORCENTAJE DE BECAS</t>
  </si>
  <si>
    <t>P0739</t>
  </si>
  <si>
    <t>Convenios de colaboración para brindar servicios con los estudiantes y / o egresados.</t>
  </si>
  <si>
    <t> c1. Servicios de vinculación con el entorno fortalecidos (servicio social, estadías, seguimiento a egresados) (ii.2.4).</t>
  </si>
  <si>
    <t>CONVENIOS</t>
  </si>
  <si>
    <t>SUMATORIA DE CONVENIOS</t>
  </si>
  <si>
    <t>Expedientes técnicos de servicios (servicio social, residencias profesionales, visitas industriales y seguimiento de egresados) de vinculación con el entorno desarrollado.</t>
  </si>
  <si>
    <t>EXPEDIENTES</t>
  </si>
  <si>
    <t>Expediente técnico de servicios de formación integral (proyectos especiales) de los estudiantes con el entorno.</t>
  </si>
  <si>
    <t>Porcentaje de alumnos atendidos con acciones de fortalecimiento</t>
  </si>
  <si>
    <t>P0741</t>
  </si>
  <si>
    <t>Expediente de la elaboración del modelo de negocios con base en la metodología del Tecnológico Nacional de México denominada “Talento emprendedor”.</t>
  </si>
  <si>
    <t>C2. Programa de aprendizaje para el liderazgo y emprendedurismo ofertado (ii.2.5).</t>
  </si>
  <si>
    <t>Expediente técnico de planes de negocios elaborados por estudiantes con base en la metodología del Tecnológico Nacional de México denominada “Talento Emprendedor”.</t>
  </si>
  <si>
    <t>Foro de presentación de los planes de negocios elaborados por los estudiantes con base en la metodología del Tecnológico Nacional de México denominada “Talento Emprendedor”.</t>
  </si>
  <si>
    <t>FORO</t>
  </si>
  <si>
    <t>FOROS REALIZADOS</t>
  </si>
  <si>
    <t>Porcentaje de alumnos atendidos con acciones para el fortalecimiento de competencias emprendedoras</t>
  </si>
  <si>
    <t>Q0289</t>
  </si>
  <si>
    <t xml:space="preserve">Adecuación y Ampliación de áreas anexas a unidades académicas del Itess
</t>
  </si>
  <si>
    <t xml:space="preserve"> Adecuación y ampliación</t>
  </si>
  <si>
    <t>Sumatoria Adecuación y ampliación</t>
  </si>
  <si>
    <t>Segunda etapa del anexo de la segunda unidad académica</t>
  </si>
  <si>
    <t>Anexo</t>
  </si>
  <si>
    <t>Sumatoria Anexo</t>
  </si>
  <si>
    <t>Proyecto ejecutivo del edificio de tecnologías de la información y comunicaciones</t>
  </si>
  <si>
    <t>Proyecto ejecutivo</t>
  </si>
  <si>
    <t xml:space="preserve"> Sumatoria Proyecto ejecutivo</t>
  </si>
  <si>
    <t>Equipamiento de simulación de negocios</t>
  </si>
  <si>
    <t>laboratorio equipado</t>
  </si>
  <si>
    <t>v laboratorio equipado</t>
  </si>
  <si>
    <t>Mantenimiento y reparación del cerco perimetral</t>
  </si>
  <si>
    <t>obra</t>
  </si>
  <si>
    <t>Sumatoria obra</t>
  </si>
  <si>
    <t>Equipamiento del laboratorio de electrónica y comunicaciones</t>
  </si>
  <si>
    <t>Equipamiento</t>
  </si>
  <si>
    <t>Sumatoria Equipamiento</t>
  </si>
  <si>
    <t>Equipamiento del laboratorio de manufactura</t>
  </si>
  <si>
    <t>Construcción del estacionamiento del laboratorio pesado del Instituto para albergar  equipo de las 5 carreras ofertadas</t>
  </si>
  <si>
    <t>Obra construida</t>
  </si>
  <si>
    <t>Sumatoria Obra construida</t>
  </si>
  <si>
    <t>Equipamiento de la segunda unidad académico departamental</t>
  </si>
  <si>
    <t>Unidad equipada</t>
  </si>
  <si>
    <t>Sumatoria Unidad equipada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</si>
</sst>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rgb="FF222222"/>
      <name val="Arial Narrow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9" fillId="0" borderId="0"/>
  </cellStyleXfs>
  <cellXfs count="71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0" fontId="5" fillId="2" borderId="0" xfId="0" applyFont="1" applyFill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6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/>
    <xf numFmtId="0" fontId="4" fillId="2" borderId="1" xfId="0" applyNumberFormat="1" applyFont="1" applyFill="1" applyBorder="1" applyAlignment="1" applyProtection="1">
      <protection locked="0"/>
    </xf>
    <xf numFmtId="0" fontId="5" fillId="2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5" xfId="3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/>
    </xf>
    <xf numFmtId="0" fontId="8" fillId="3" borderId="6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3" xfId="3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/>
    </xf>
    <xf numFmtId="0" fontId="8" fillId="3" borderId="7" xfId="3" applyFont="1" applyFill="1" applyBorder="1" applyAlignment="1">
      <alignment horizontal="center" vertical="center" wrapText="1"/>
    </xf>
    <xf numFmtId="0" fontId="8" fillId="3" borderId="6" xfId="3" applyFont="1" applyFill="1" applyBorder="1" applyAlignment="1">
      <alignment horizontal="center" vertical="center" wrapText="1"/>
    </xf>
    <xf numFmtId="0" fontId="0" fillId="0" borderId="5" xfId="0" applyFont="1" applyBorder="1" applyAlignment="1" applyProtection="1">
      <alignment wrapText="1"/>
      <protection locked="0"/>
    </xf>
    <xf numFmtId="49" fontId="0" fillId="0" borderId="5" xfId="0" applyNumberFormat="1" applyFont="1" applyBorder="1" applyProtection="1">
      <protection locked="0"/>
    </xf>
    <xf numFmtId="0" fontId="0" fillId="0" borderId="5" xfId="0" applyFont="1" applyBorder="1" applyProtection="1">
      <protection locked="0"/>
    </xf>
    <xf numFmtId="0" fontId="10" fillId="4" borderId="5" xfId="0" applyFont="1" applyFill="1" applyBorder="1" applyAlignment="1">
      <alignment vertical="center" wrapText="1"/>
    </xf>
    <xf numFmtId="4" fontId="0" fillId="2" borderId="5" xfId="0" applyNumberFormat="1" applyFill="1" applyBorder="1"/>
    <xf numFmtId="4" fontId="2" fillId="2" borderId="5" xfId="0" applyNumberFormat="1" applyFont="1" applyFill="1" applyBorder="1"/>
    <xf numFmtId="9" fontId="11" fillId="2" borderId="5" xfId="2" applyFont="1" applyFill="1" applyBorder="1" applyProtection="1">
      <protection locked="0"/>
    </xf>
    <xf numFmtId="44" fontId="0" fillId="0" borderId="0" xfId="1" applyFont="1"/>
    <xf numFmtId="44" fontId="3" fillId="0" borderId="0" xfId="1" applyFont="1"/>
    <xf numFmtId="4" fontId="3" fillId="0" borderId="0" xfId="0" applyNumberFormat="1" applyFont="1"/>
    <xf numFmtId="4" fontId="0" fillId="0" borderId="0" xfId="0" applyNumberFormat="1"/>
    <xf numFmtId="0" fontId="3" fillId="0" borderId="0" xfId="0" applyFont="1" applyBorder="1"/>
    <xf numFmtId="2" fontId="2" fillId="2" borderId="5" xfId="0" applyNumberFormat="1" applyFont="1" applyFill="1" applyBorder="1" applyAlignment="1">
      <alignment horizontal="left" indent="4"/>
    </xf>
    <xf numFmtId="44" fontId="3" fillId="0" borderId="0" xfId="1" applyFont="1" applyBorder="1"/>
    <xf numFmtId="0" fontId="2" fillId="2" borderId="5" xfId="0" applyFont="1" applyFill="1" applyBorder="1"/>
    <xf numFmtId="4" fontId="0" fillId="2" borderId="5" xfId="0" applyNumberFormat="1" applyFont="1" applyFill="1" applyBorder="1" applyProtection="1">
      <protection locked="0"/>
    </xf>
    <xf numFmtId="4" fontId="2" fillId="2" borderId="5" xfId="0" applyNumberFormat="1" applyFont="1" applyFill="1" applyBorder="1" applyProtection="1">
      <protection locked="0"/>
    </xf>
    <xf numFmtId="4" fontId="2" fillId="2" borderId="5" xfId="0" applyNumberFormat="1" applyFont="1" applyFill="1" applyBorder="1" applyProtection="1"/>
    <xf numFmtId="4" fontId="12" fillId="2" borderId="5" xfId="0" applyNumberFormat="1" applyFont="1" applyFill="1" applyBorder="1"/>
    <xf numFmtId="44" fontId="3" fillId="0" borderId="0" xfId="0" applyNumberFormat="1" applyFont="1"/>
    <xf numFmtId="2" fontId="2" fillId="2" borderId="5" xfId="0" applyNumberFormat="1" applyFont="1" applyFill="1" applyBorder="1"/>
    <xf numFmtId="0" fontId="12" fillId="2" borderId="0" xfId="0" applyFont="1" applyFill="1"/>
    <xf numFmtId="0" fontId="12" fillId="0" borderId="0" xfId="0" applyFont="1" applyBorder="1"/>
    <xf numFmtId="44" fontId="12" fillId="0" borderId="0" xfId="1" applyFont="1"/>
    <xf numFmtId="0" fontId="12" fillId="0" borderId="0" xfId="0" applyFont="1"/>
    <xf numFmtId="0" fontId="3" fillId="2" borderId="5" xfId="0" applyFont="1" applyFill="1" applyBorder="1" applyAlignment="1">
      <alignment vertical="center" wrapText="1"/>
    </xf>
    <xf numFmtId="4" fontId="3" fillId="2" borderId="5" xfId="0" applyNumberFormat="1" applyFont="1" applyFill="1" applyBorder="1" applyAlignment="1">
      <alignment horizontal="right" wrapText="1"/>
    </xf>
    <xf numFmtId="0" fontId="3" fillId="2" borderId="5" xfId="0" applyFont="1" applyFill="1" applyBorder="1" applyAlignment="1">
      <alignment vertical="center"/>
    </xf>
    <xf numFmtId="0" fontId="0" fillId="0" borderId="0" xfId="0" applyFont="1" applyBorder="1" applyAlignment="1" applyProtection="1">
      <alignment wrapText="1"/>
      <protection locked="0"/>
    </xf>
    <xf numFmtId="49" fontId="0" fillId="0" borderId="0" xfId="0" applyNumberFormat="1" applyFont="1" applyBorder="1" applyProtection="1">
      <protection locked="0"/>
    </xf>
    <xf numFmtId="0" fontId="0" fillId="0" borderId="0" xfId="0" applyFont="1" applyBorder="1" applyProtection="1">
      <protection locked="0"/>
    </xf>
    <xf numFmtId="0" fontId="0" fillId="2" borderId="0" xfId="0" applyFont="1" applyFill="1" applyBorder="1" applyProtection="1">
      <protection locked="0"/>
    </xf>
    <xf numFmtId="4" fontId="0" fillId="2" borderId="0" xfId="0" applyNumberFormat="1" applyFont="1" applyFill="1" applyBorder="1" applyProtection="1"/>
    <xf numFmtId="4" fontId="0" fillId="2" borderId="0" xfId="0" applyNumberFormat="1" applyFont="1" applyFill="1" applyBorder="1" applyProtection="1">
      <protection locked="0"/>
    </xf>
    <xf numFmtId="9" fontId="11" fillId="0" borderId="0" xfId="2" applyFont="1" applyBorder="1" applyProtection="1">
      <protection locked="0"/>
    </xf>
    <xf numFmtId="0" fontId="12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left" vertical="center" wrapText="1" indent="3"/>
    </xf>
    <xf numFmtId="0" fontId="12" fillId="2" borderId="0" xfId="0" applyFont="1" applyFill="1" applyBorder="1" applyAlignment="1">
      <alignment horizontal="right" vertical="center" wrapText="1"/>
    </xf>
    <xf numFmtId="0" fontId="12" fillId="2" borderId="0" xfId="0" applyFont="1" applyFill="1" applyBorder="1"/>
    <xf numFmtId="0" fontId="3" fillId="2" borderId="0" xfId="0" applyFont="1" applyFill="1" applyBorder="1"/>
    <xf numFmtId="0" fontId="11" fillId="2" borderId="0" xfId="0" applyFont="1" applyFill="1" applyBorder="1"/>
    <xf numFmtId="4" fontId="0" fillId="0" borderId="0" xfId="0" applyNumberFormat="1" applyBorder="1"/>
    <xf numFmtId="4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4">
    <cellStyle name="Moneda" xfId="1" builtinId="4"/>
    <cellStyle name="Normal" xfId="0" builtinId="0"/>
    <cellStyle name="Normal_141008Reportes Cuadros Institucionales-sectorialesADV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-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">
          <cell r="B3" t="str">
            <v>Del 1 de Enero al 31 de Marzo de 2016</v>
          </cell>
        </row>
      </sheetData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30"/>
  <sheetViews>
    <sheetView tabSelected="1" workbookViewId="0">
      <selection sqref="A1:XFD1048576"/>
    </sheetView>
  </sheetViews>
  <sheetFormatPr baseColWidth="10" defaultColWidth="11.44140625" defaultRowHeight="11.4" x14ac:dyDescent="0.2"/>
  <cols>
    <col min="1" max="1" width="2.109375" style="1" customWidth="1"/>
    <col min="2" max="2" width="99.44140625" style="3" bestFit="1" customWidth="1"/>
    <col min="3" max="3" width="24.33203125" style="3" bestFit="1" customWidth="1"/>
    <col min="4" max="4" width="19.44140625" style="3" bestFit="1" customWidth="1"/>
    <col min="5" max="5" width="45.44140625" style="3" bestFit="1" customWidth="1"/>
    <col min="6" max="6" width="3.33203125" style="3" bestFit="1" customWidth="1"/>
    <col min="7" max="7" width="8.77734375" style="3" bestFit="1" customWidth="1"/>
    <col min="8" max="8" width="5.109375" style="3" bestFit="1" customWidth="1"/>
    <col min="9" max="9" width="37.44140625" style="3" bestFit="1" customWidth="1"/>
    <col min="10" max="10" width="14.88671875" style="3" bestFit="1" customWidth="1"/>
    <col min="11" max="11" width="12.77734375" style="3" bestFit="1" customWidth="1"/>
    <col min="12" max="12" width="16.109375" style="3" bestFit="1" customWidth="1"/>
    <col min="13" max="13" width="20.33203125" style="3" bestFit="1" customWidth="1"/>
    <col min="14" max="14" width="15.77734375" style="3" bestFit="1" customWidth="1"/>
    <col min="15" max="15" width="15.109375" style="3" bestFit="1" customWidth="1"/>
    <col min="16" max="16" width="10.77734375" style="1" bestFit="1" customWidth="1"/>
    <col min="17" max="17" width="10" style="3" bestFit="1" customWidth="1"/>
    <col min="18" max="18" width="9.5546875" style="3" bestFit="1" customWidth="1"/>
    <col min="19" max="20" width="12.44140625" style="3" bestFit="1" customWidth="1"/>
    <col min="21" max="22" width="12.88671875" style="3" bestFit="1" customWidth="1"/>
    <col min="23" max="23" width="14" style="3" bestFit="1" customWidth="1"/>
    <col min="24" max="24" width="11.44140625" style="3"/>
    <col min="25" max="25" width="11.21875" style="3" bestFit="1" customWidth="1"/>
    <col min="26" max="26" width="12.88671875" style="3" bestFit="1" customWidth="1"/>
    <col min="27" max="28" width="1.6640625" style="3" bestFit="1" customWidth="1"/>
    <col min="29" max="29" width="13.5546875" style="3" customWidth="1"/>
    <col min="30" max="16384" width="11.44140625" style="3"/>
  </cols>
  <sheetData>
    <row r="1" spans="2:3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2:3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31" ht="12" x14ac:dyDescent="0.25">
      <c r="B3" s="2" t="str">
        <f>[1]PyPI!B3</f>
        <v>Del 1 de Enero al 31 de Marzo de 2016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2:31" s="1" customForma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2:31" s="1" customFormat="1" ht="12" x14ac:dyDescent="0.25">
      <c r="D5" s="5" t="s">
        <v>1</v>
      </c>
      <c r="E5" s="6" t="s">
        <v>2</v>
      </c>
      <c r="F5" s="7"/>
      <c r="G5" s="8"/>
      <c r="H5" s="9"/>
      <c r="I5" s="9"/>
      <c r="J5" s="9"/>
      <c r="K5" s="9"/>
      <c r="L5" s="6"/>
      <c r="M5" s="6"/>
      <c r="N5" s="10"/>
      <c r="O5" s="4"/>
    </row>
    <row r="6" spans="2:31" s="1" customForma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2:31" x14ac:dyDescent="0.2">
      <c r="B7" s="11" t="s">
        <v>3</v>
      </c>
      <c r="C7" s="12"/>
      <c r="D7" s="13" t="s">
        <v>4</v>
      </c>
      <c r="E7" s="14"/>
      <c r="F7" s="14"/>
      <c r="G7" s="14"/>
      <c r="H7" s="15"/>
      <c r="I7" s="16" t="s">
        <v>5</v>
      </c>
      <c r="J7" s="16"/>
      <c r="K7" s="16"/>
      <c r="L7" s="16"/>
      <c r="M7" s="16"/>
      <c r="N7" s="16"/>
      <c r="O7" s="16"/>
      <c r="P7" s="16" t="s">
        <v>6</v>
      </c>
      <c r="Q7" s="16"/>
      <c r="R7" s="16"/>
      <c r="S7" s="16"/>
      <c r="T7" s="16"/>
      <c r="U7" s="16" t="s">
        <v>7</v>
      </c>
      <c r="V7" s="16"/>
      <c r="W7" s="16"/>
      <c r="X7" s="16"/>
      <c r="Y7" s="16"/>
    </row>
    <row r="8" spans="2:31" x14ac:dyDescent="0.2">
      <c r="B8" s="17" t="s">
        <v>8</v>
      </c>
      <c r="C8" s="17" t="s">
        <v>9</v>
      </c>
      <c r="D8" s="18" t="s">
        <v>10</v>
      </c>
      <c r="E8" s="18" t="s">
        <v>11</v>
      </c>
      <c r="F8" s="18" t="s">
        <v>12</v>
      </c>
      <c r="G8" s="18" t="s">
        <v>13</v>
      </c>
      <c r="H8" s="18" t="s">
        <v>14</v>
      </c>
      <c r="I8" s="19" t="s">
        <v>15</v>
      </c>
      <c r="J8" s="19" t="s">
        <v>16</v>
      </c>
      <c r="K8" s="19" t="s">
        <v>17</v>
      </c>
      <c r="L8" s="19" t="s">
        <v>18</v>
      </c>
      <c r="M8" s="19" t="s">
        <v>19</v>
      </c>
      <c r="N8" s="19" t="s">
        <v>20</v>
      </c>
      <c r="O8" s="19" t="s">
        <v>21</v>
      </c>
      <c r="P8" s="19" t="s">
        <v>22</v>
      </c>
      <c r="Q8" s="19" t="s">
        <v>23</v>
      </c>
      <c r="R8" s="19" t="s">
        <v>24</v>
      </c>
      <c r="S8" s="20" t="s">
        <v>25</v>
      </c>
      <c r="T8" s="21"/>
      <c r="U8" s="19" t="s">
        <v>26</v>
      </c>
      <c r="V8" s="19" t="s">
        <v>27</v>
      </c>
      <c r="W8" s="19" t="s">
        <v>28</v>
      </c>
      <c r="X8" s="20" t="s">
        <v>29</v>
      </c>
      <c r="Y8" s="21"/>
    </row>
    <row r="9" spans="2:31" x14ac:dyDescent="0.2">
      <c r="B9" s="22"/>
      <c r="C9" s="22"/>
      <c r="D9" s="23"/>
      <c r="E9" s="23"/>
      <c r="F9" s="23"/>
      <c r="G9" s="23"/>
      <c r="H9" s="23"/>
      <c r="I9" s="24"/>
      <c r="J9" s="24"/>
      <c r="K9" s="24"/>
      <c r="L9" s="24"/>
      <c r="M9" s="24"/>
      <c r="N9" s="24"/>
      <c r="O9" s="24"/>
      <c r="P9" s="24"/>
      <c r="Q9" s="24"/>
      <c r="R9" s="24"/>
      <c r="S9" s="25" t="s">
        <v>30</v>
      </c>
      <c r="T9" s="25" t="s">
        <v>31</v>
      </c>
      <c r="U9" s="24"/>
      <c r="V9" s="24"/>
      <c r="W9" s="24"/>
      <c r="X9" s="25" t="s">
        <v>32</v>
      </c>
      <c r="Y9" s="25" t="s">
        <v>33</v>
      </c>
    </row>
    <row r="10" spans="2:31" ht="57.6" x14ac:dyDescent="0.3">
      <c r="B10" s="26" t="s">
        <v>34</v>
      </c>
      <c r="C10" s="26" t="s">
        <v>35</v>
      </c>
      <c r="D10" s="27" t="s">
        <v>36</v>
      </c>
      <c r="E10" s="27" t="s">
        <v>37</v>
      </c>
      <c r="F10" s="27" t="s">
        <v>38</v>
      </c>
      <c r="G10" s="28" t="s">
        <v>39</v>
      </c>
      <c r="H10" s="28">
        <v>3044</v>
      </c>
      <c r="I10" s="29" t="s">
        <v>40</v>
      </c>
      <c r="J10" s="26" t="s">
        <v>41</v>
      </c>
      <c r="K10" s="26" t="s">
        <v>42</v>
      </c>
      <c r="L10" s="26" t="s">
        <v>43</v>
      </c>
      <c r="M10" s="26" t="s">
        <v>44</v>
      </c>
      <c r="N10" s="26" t="s">
        <v>45</v>
      </c>
      <c r="O10" s="26" t="s">
        <v>46</v>
      </c>
      <c r="P10" s="28">
        <v>90</v>
      </c>
      <c r="Q10" s="28">
        <v>90</v>
      </c>
      <c r="R10" s="28">
        <v>15</v>
      </c>
      <c r="S10" s="28">
        <f>R10/P10</f>
        <v>0.16666666666666666</v>
      </c>
      <c r="T10" s="28">
        <f>R10/Q10</f>
        <v>0.16666666666666666</v>
      </c>
      <c r="U10" s="30">
        <f>1528657.56/3</f>
        <v>509552.52</v>
      </c>
      <c r="V10" s="31">
        <v>1032530.85</v>
      </c>
      <c r="W10" s="31">
        <v>190390.44</v>
      </c>
      <c r="X10" s="32">
        <f>W10/U10</f>
        <v>0.37364242649609503</v>
      </c>
      <c r="Y10" s="32">
        <f>W10/V10</f>
        <v>0.18439201114426751</v>
      </c>
      <c r="AA10" s="33"/>
      <c r="AB10" s="34"/>
      <c r="AD10" s="35"/>
    </row>
    <row r="11" spans="2:31" ht="28.8" x14ac:dyDescent="0.3">
      <c r="B11" s="26" t="s">
        <v>34</v>
      </c>
      <c r="C11" s="26" t="s">
        <v>35</v>
      </c>
      <c r="D11" s="27" t="s">
        <v>36</v>
      </c>
      <c r="E11" s="27" t="s">
        <v>37</v>
      </c>
      <c r="F11" s="27" t="s">
        <v>38</v>
      </c>
      <c r="G11" s="28" t="s">
        <v>39</v>
      </c>
      <c r="H11" s="28">
        <v>3044</v>
      </c>
      <c r="I11" s="29" t="s">
        <v>47</v>
      </c>
      <c r="J11" s="26" t="s">
        <v>41</v>
      </c>
      <c r="K11" s="26" t="s">
        <v>42</v>
      </c>
      <c r="L11" s="26" t="s">
        <v>43</v>
      </c>
      <c r="M11" s="26" t="s">
        <v>44</v>
      </c>
      <c r="N11" s="26" t="s">
        <v>48</v>
      </c>
      <c r="O11" s="26" t="s">
        <v>49</v>
      </c>
      <c r="P11" s="28">
        <v>12</v>
      </c>
      <c r="Q11" s="28">
        <v>12</v>
      </c>
      <c r="R11" s="28">
        <v>3</v>
      </c>
      <c r="S11" s="28">
        <f t="shared" ref="S11:S75" si="0">R11/P11</f>
        <v>0.25</v>
      </c>
      <c r="T11" s="28">
        <f t="shared" ref="T11:T75" si="1">R11/Q11</f>
        <v>0.25</v>
      </c>
      <c r="U11" s="30">
        <f t="shared" ref="U11:U12" si="2">1528657.56/3</f>
        <v>509552.52</v>
      </c>
      <c r="V11" s="31">
        <v>1032530.85</v>
      </c>
      <c r="W11" s="31">
        <v>190390.44</v>
      </c>
      <c r="X11" s="32">
        <f t="shared" ref="X11:X74" si="3">W11/U11</f>
        <v>0.37364242649609503</v>
      </c>
      <c r="Y11" s="32">
        <f t="shared" ref="Y11:Y74" si="4">W11/V11</f>
        <v>0.18439201114426751</v>
      </c>
      <c r="AA11" s="36"/>
      <c r="AB11" s="34"/>
    </row>
    <row r="12" spans="2:31" ht="72" x14ac:dyDescent="0.3">
      <c r="B12" s="26" t="s">
        <v>34</v>
      </c>
      <c r="C12" s="26" t="s">
        <v>35</v>
      </c>
      <c r="D12" s="27" t="s">
        <v>36</v>
      </c>
      <c r="E12" s="27" t="s">
        <v>37</v>
      </c>
      <c r="F12" s="27" t="s">
        <v>38</v>
      </c>
      <c r="G12" s="28" t="s">
        <v>39</v>
      </c>
      <c r="H12" s="28">
        <v>3044</v>
      </c>
      <c r="I12" s="29" t="s">
        <v>50</v>
      </c>
      <c r="J12" s="26" t="s">
        <v>41</v>
      </c>
      <c r="K12" s="26" t="s">
        <v>42</v>
      </c>
      <c r="L12" s="26" t="s">
        <v>43</v>
      </c>
      <c r="M12" s="26" t="s">
        <v>44</v>
      </c>
      <c r="N12" s="26" t="s">
        <v>45</v>
      </c>
      <c r="O12" s="26" t="s">
        <v>51</v>
      </c>
      <c r="P12" s="28">
        <v>95</v>
      </c>
      <c r="Q12" s="28">
        <v>95</v>
      </c>
      <c r="R12" s="28">
        <v>16</v>
      </c>
      <c r="S12" s="28">
        <v>22</v>
      </c>
      <c r="T12" s="28">
        <v>11</v>
      </c>
      <c r="U12" s="30">
        <f t="shared" si="2"/>
        <v>509552.52</v>
      </c>
      <c r="V12" s="31">
        <v>1032530.85</v>
      </c>
      <c r="W12" s="31">
        <v>190390.44</v>
      </c>
      <c r="X12" s="32">
        <f t="shared" si="3"/>
        <v>0.37364242649609503</v>
      </c>
      <c r="Y12" s="32">
        <f t="shared" si="4"/>
        <v>0.18439201114426751</v>
      </c>
      <c r="AB12" s="36"/>
      <c r="AC12" s="36"/>
      <c r="AD12" s="35"/>
      <c r="AE12" s="35"/>
    </row>
    <row r="13" spans="2:31" ht="28.8" x14ac:dyDescent="0.3">
      <c r="B13" s="26" t="s">
        <v>34</v>
      </c>
      <c r="C13" s="26" t="s">
        <v>35</v>
      </c>
      <c r="D13" s="27" t="s">
        <v>36</v>
      </c>
      <c r="E13" s="27" t="s">
        <v>37</v>
      </c>
      <c r="F13" s="27" t="s">
        <v>38</v>
      </c>
      <c r="G13" s="28" t="s">
        <v>39</v>
      </c>
      <c r="H13" s="28">
        <v>3044</v>
      </c>
      <c r="I13" s="29" t="s">
        <v>52</v>
      </c>
      <c r="J13" s="26" t="s">
        <v>41</v>
      </c>
      <c r="K13" s="26" t="s">
        <v>42</v>
      </c>
      <c r="L13" s="26" t="s">
        <v>43</v>
      </c>
      <c r="M13" s="26" t="s">
        <v>44</v>
      </c>
      <c r="N13" s="26" t="s">
        <v>53</v>
      </c>
      <c r="O13" s="26" t="s">
        <v>54</v>
      </c>
      <c r="P13" s="28">
        <v>1</v>
      </c>
      <c r="Q13" s="28">
        <v>1</v>
      </c>
      <c r="R13" s="28">
        <v>0.2</v>
      </c>
      <c r="S13" s="28">
        <f t="shared" si="0"/>
        <v>0.2</v>
      </c>
      <c r="T13" s="28">
        <f t="shared" si="1"/>
        <v>0.2</v>
      </c>
      <c r="U13" s="30">
        <f>1993261.01/3</f>
        <v>664420.33666666667</v>
      </c>
      <c r="V13" s="31">
        <f>3132864.59/3</f>
        <v>1044288.1966666667</v>
      </c>
      <c r="W13" s="31">
        <v>128513.46</v>
      </c>
      <c r="X13" s="32">
        <f t="shared" si="3"/>
        <v>0.1934219242065042</v>
      </c>
      <c r="Y13" s="32">
        <f t="shared" si="4"/>
        <v>0.12306321225329436</v>
      </c>
      <c r="AB13" s="36"/>
      <c r="AC13" s="36"/>
      <c r="AD13" s="35"/>
      <c r="AE13" s="35"/>
    </row>
    <row r="14" spans="2:31" ht="28.8" x14ac:dyDescent="0.3">
      <c r="B14" s="26" t="s">
        <v>34</v>
      </c>
      <c r="C14" s="26" t="s">
        <v>35</v>
      </c>
      <c r="D14" s="27" t="s">
        <v>36</v>
      </c>
      <c r="E14" s="27" t="s">
        <v>37</v>
      </c>
      <c r="F14" s="27" t="s">
        <v>38</v>
      </c>
      <c r="G14" s="28" t="s">
        <v>39</v>
      </c>
      <c r="H14" s="28">
        <v>3044</v>
      </c>
      <c r="I14" s="29" t="s">
        <v>55</v>
      </c>
      <c r="J14" s="26" t="s">
        <v>41</v>
      </c>
      <c r="K14" s="26" t="s">
        <v>42</v>
      </c>
      <c r="L14" s="26" t="s">
        <v>43</v>
      </c>
      <c r="M14" s="26" t="s">
        <v>44</v>
      </c>
      <c r="N14" s="26" t="s">
        <v>56</v>
      </c>
      <c r="O14" s="26" t="s">
        <v>57</v>
      </c>
      <c r="P14" s="28">
        <v>6</v>
      </c>
      <c r="Q14" s="28">
        <v>6</v>
      </c>
      <c r="R14" s="28">
        <v>0</v>
      </c>
      <c r="S14" s="28">
        <f t="shared" si="0"/>
        <v>0</v>
      </c>
      <c r="T14" s="28">
        <f t="shared" si="1"/>
        <v>0</v>
      </c>
      <c r="U14" s="30">
        <f>1993261.01/3</f>
        <v>664420.33666666667</v>
      </c>
      <c r="V14" s="31">
        <f t="shared" ref="V14:V15" si="5">3132864.59/3</f>
        <v>1044288.1966666667</v>
      </c>
      <c r="W14" s="31">
        <v>128513.46</v>
      </c>
      <c r="X14" s="32">
        <f t="shared" si="3"/>
        <v>0.1934219242065042</v>
      </c>
      <c r="Y14" s="32">
        <f t="shared" si="4"/>
        <v>0.12306321225329436</v>
      </c>
      <c r="AB14" s="36"/>
      <c r="AC14" s="36"/>
      <c r="AD14" s="35"/>
      <c r="AE14" s="35"/>
    </row>
    <row r="15" spans="2:31" ht="30.6" x14ac:dyDescent="0.3">
      <c r="B15" s="26" t="s">
        <v>34</v>
      </c>
      <c r="C15" s="26" t="s">
        <v>35</v>
      </c>
      <c r="D15" s="27" t="s">
        <v>36</v>
      </c>
      <c r="E15" s="27" t="s">
        <v>37</v>
      </c>
      <c r="F15" s="27" t="s">
        <v>38</v>
      </c>
      <c r="G15" s="28" t="s">
        <v>39</v>
      </c>
      <c r="H15" s="28">
        <v>3044</v>
      </c>
      <c r="I15" s="29" t="s">
        <v>58</v>
      </c>
      <c r="J15" s="26" t="s">
        <v>41</v>
      </c>
      <c r="K15" s="26" t="s">
        <v>42</v>
      </c>
      <c r="L15" s="26" t="s">
        <v>43</v>
      </c>
      <c r="M15" s="26" t="s">
        <v>44</v>
      </c>
      <c r="N15" s="26" t="s">
        <v>59</v>
      </c>
      <c r="O15" s="26" t="s">
        <v>60</v>
      </c>
      <c r="P15" s="28">
        <v>4</v>
      </c>
      <c r="Q15" s="28">
        <v>4</v>
      </c>
      <c r="R15" s="28">
        <v>0</v>
      </c>
      <c r="S15" s="28">
        <f t="shared" si="0"/>
        <v>0</v>
      </c>
      <c r="T15" s="28">
        <f t="shared" si="1"/>
        <v>0</v>
      </c>
      <c r="U15" s="30">
        <f>1993261.01/3</f>
        <v>664420.33666666667</v>
      </c>
      <c r="V15" s="31">
        <f t="shared" si="5"/>
        <v>1044288.1966666667</v>
      </c>
      <c r="W15" s="31">
        <v>128513.48</v>
      </c>
      <c r="X15" s="32">
        <f t="shared" si="3"/>
        <v>0.1934219543079308</v>
      </c>
      <c r="Y15" s="32">
        <f t="shared" si="4"/>
        <v>0.12306323140509562</v>
      </c>
      <c r="AB15" s="36"/>
      <c r="AC15" s="36"/>
      <c r="AD15" s="35"/>
      <c r="AE15" s="35"/>
    </row>
    <row r="16" spans="2:31" ht="43.2" x14ac:dyDescent="0.3">
      <c r="B16" s="26" t="s">
        <v>34</v>
      </c>
      <c r="C16" s="26" t="s">
        <v>35</v>
      </c>
      <c r="D16" s="27" t="s">
        <v>36</v>
      </c>
      <c r="E16" s="27" t="s">
        <v>37</v>
      </c>
      <c r="F16" s="27" t="s">
        <v>38</v>
      </c>
      <c r="G16" s="28" t="s">
        <v>61</v>
      </c>
      <c r="H16" s="28">
        <v>3044</v>
      </c>
      <c r="I16" s="29" t="s">
        <v>62</v>
      </c>
      <c r="J16" s="26" t="s">
        <v>41</v>
      </c>
      <c r="K16" s="26" t="s">
        <v>42</v>
      </c>
      <c r="L16" s="26" t="s">
        <v>43</v>
      </c>
      <c r="M16" s="26" t="s">
        <v>44</v>
      </c>
      <c r="N16" s="26" t="s">
        <v>45</v>
      </c>
      <c r="O16" s="26" t="s">
        <v>63</v>
      </c>
      <c r="P16" s="28">
        <v>100</v>
      </c>
      <c r="Q16" s="28">
        <v>100</v>
      </c>
      <c r="R16" s="28">
        <v>25</v>
      </c>
      <c r="S16" s="28">
        <f t="shared" si="0"/>
        <v>0.25</v>
      </c>
      <c r="T16" s="28">
        <f t="shared" si="1"/>
        <v>0.25</v>
      </c>
      <c r="U16" s="30">
        <f t="shared" ref="U16:U18" si="6">1144786.2/3</f>
        <v>381595.39999999997</v>
      </c>
      <c r="V16" s="31">
        <f>2215929.39/3</f>
        <v>738643.13</v>
      </c>
      <c r="W16" s="31">
        <v>114356.19</v>
      </c>
      <c r="X16" s="32">
        <f t="shared" si="3"/>
        <v>0.29967916279913231</v>
      </c>
      <c r="Y16" s="32">
        <f t="shared" si="4"/>
        <v>0.15481926976021559</v>
      </c>
      <c r="AA16" s="33"/>
      <c r="AB16" s="34"/>
    </row>
    <row r="17" spans="2:31" ht="28.8" x14ac:dyDescent="0.3">
      <c r="B17" s="26" t="s">
        <v>34</v>
      </c>
      <c r="C17" s="26" t="s">
        <v>35</v>
      </c>
      <c r="D17" s="27" t="s">
        <v>36</v>
      </c>
      <c r="E17" s="27" t="s">
        <v>37</v>
      </c>
      <c r="F17" s="27" t="s">
        <v>38</v>
      </c>
      <c r="G17" s="28" t="s">
        <v>61</v>
      </c>
      <c r="H17" s="28">
        <v>3044</v>
      </c>
      <c r="I17" s="29" t="s">
        <v>64</v>
      </c>
      <c r="J17" s="26" t="s">
        <v>41</v>
      </c>
      <c r="K17" s="26" t="s">
        <v>42</v>
      </c>
      <c r="L17" s="26" t="s">
        <v>43</v>
      </c>
      <c r="M17" s="26" t="s">
        <v>44</v>
      </c>
      <c r="N17" s="26" t="s">
        <v>65</v>
      </c>
      <c r="O17" s="26" t="s">
        <v>66</v>
      </c>
      <c r="P17" s="28">
        <v>4</v>
      </c>
      <c r="Q17" s="28">
        <v>4</v>
      </c>
      <c r="R17" s="28"/>
      <c r="S17" s="28">
        <f t="shared" si="0"/>
        <v>0</v>
      </c>
      <c r="T17" s="28">
        <f t="shared" si="1"/>
        <v>0</v>
      </c>
      <c r="U17" s="30">
        <f t="shared" si="6"/>
        <v>381595.39999999997</v>
      </c>
      <c r="V17" s="31">
        <f t="shared" ref="V17:V18" si="7">2215929.39/3</f>
        <v>738643.13</v>
      </c>
      <c r="W17" s="31">
        <v>114356.2</v>
      </c>
      <c r="X17" s="32">
        <f t="shared" si="3"/>
        <v>0.29967918900489893</v>
      </c>
      <c r="Y17" s="32">
        <f t="shared" si="4"/>
        <v>0.1548192832985531</v>
      </c>
      <c r="AB17" s="34"/>
      <c r="AD17" s="35"/>
      <c r="AE17" s="35"/>
    </row>
    <row r="18" spans="2:31" ht="43.2" x14ac:dyDescent="0.3">
      <c r="B18" s="26" t="s">
        <v>34</v>
      </c>
      <c r="C18" s="26" t="s">
        <v>35</v>
      </c>
      <c r="D18" s="27" t="s">
        <v>36</v>
      </c>
      <c r="E18" s="27" t="s">
        <v>37</v>
      </c>
      <c r="F18" s="27" t="s">
        <v>38</v>
      </c>
      <c r="G18" s="28" t="s">
        <v>61</v>
      </c>
      <c r="H18" s="28">
        <v>3044</v>
      </c>
      <c r="I18" s="29" t="s">
        <v>67</v>
      </c>
      <c r="J18" s="26" t="s">
        <v>41</v>
      </c>
      <c r="K18" s="26" t="s">
        <v>42</v>
      </c>
      <c r="L18" s="26" t="s">
        <v>43</v>
      </c>
      <c r="M18" s="26" t="s">
        <v>44</v>
      </c>
      <c r="N18" s="26" t="s">
        <v>45</v>
      </c>
      <c r="O18" s="26" t="s">
        <v>68</v>
      </c>
      <c r="P18" s="28">
        <v>90</v>
      </c>
      <c r="Q18" s="28">
        <v>90</v>
      </c>
      <c r="R18" s="28">
        <v>16</v>
      </c>
      <c r="S18" s="28">
        <f t="shared" si="0"/>
        <v>0.17777777777777778</v>
      </c>
      <c r="T18" s="28">
        <f t="shared" si="1"/>
        <v>0.17777777777777778</v>
      </c>
      <c r="U18" s="30">
        <f t="shared" si="6"/>
        <v>381595.39999999997</v>
      </c>
      <c r="V18" s="31">
        <f t="shared" si="7"/>
        <v>738643.13</v>
      </c>
      <c r="W18" s="31">
        <v>114356.19</v>
      </c>
      <c r="X18" s="32">
        <f t="shared" si="3"/>
        <v>0.29967916279913231</v>
      </c>
      <c r="Y18" s="32">
        <f t="shared" si="4"/>
        <v>0.15481926976021559</v>
      </c>
      <c r="Z18" s="37"/>
      <c r="AB18" s="34"/>
      <c r="AD18" s="35"/>
      <c r="AE18" s="35"/>
    </row>
    <row r="19" spans="2:31" ht="129.6" x14ac:dyDescent="0.3">
      <c r="B19" s="26" t="s">
        <v>34</v>
      </c>
      <c r="C19" s="26" t="s">
        <v>35</v>
      </c>
      <c r="D19" s="27" t="s">
        <v>36</v>
      </c>
      <c r="E19" s="27" t="s">
        <v>37</v>
      </c>
      <c r="F19" s="27" t="s">
        <v>38</v>
      </c>
      <c r="G19" s="28" t="s">
        <v>69</v>
      </c>
      <c r="H19" s="28">
        <v>3044</v>
      </c>
      <c r="I19" s="29" t="s">
        <v>70</v>
      </c>
      <c r="J19" s="26" t="s">
        <v>71</v>
      </c>
      <c r="K19" s="26" t="s">
        <v>72</v>
      </c>
      <c r="L19" s="26" t="s">
        <v>43</v>
      </c>
      <c r="M19" s="26" t="s">
        <v>44</v>
      </c>
      <c r="N19" s="26" t="s">
        <v>53</v>
      </c>
      <c r="O19" s="26" t="s">
        <v>54</v>
      </c>
      <c r="P19" s="28">
        <v>4</v>
      </c>
      <c r="Q19" s="28">
        <v>4</v>
      </c>
      <c r="R19" s="28">
        <v>4</v>
      </c>
      <c r="S19" s="28">
        <f t="shared" si="0"/>
        <v>1</v>
      </c>
      <c r="T19" s="28">
        <f t="shared" si="1"/>
        <v>1</v>
      </c>
      <c r="U19" s="30">
        <f>452862.17/3</f>
        <v>150954.05666666667</v>
      </c>
      <c r="V19" s="31">
        <f>903715.35/3</f>
        <v>301238.45</v>
      </c>
      <c r="W19" s="38">
        <v>51323.69</v>
      </c>
      <c r="X19" s="32">
        <f t="shared" si="3"/>
        <v>0.33999543393081388</v>
      </c>
      <c r="Y19" s="32">
        <f t="shared" si="4"/>
        <v>0.17037562767966705</v>
      </c>
      <c r="Z19" s="39"/>
      <c r="AA19" s="34"/>
      <c r="AD19" s="35"/>
      <c r="AE19" s="35"/>
    </row>
    <row r="20" spans="2:31" ht="129.6" x14ac:dyDescent="0.3">
      <c r="B20" s="26" t="s">
        <v>34</v>
      </c>
      <c r="C20" s="26" t="s">
        <v>35</v>
      </c>
      <c r="D20" s="27" t="s">
        <v>36</v>
      </c>
      <c r="E20" s="27" t="s">
        <v>37</v>
      </c>
      <c r="F20" s="27" t="s">
        <v>38</v>
      </c>
      <c r="G20" s="28" t="s">
        <v>69</v>
      </c>
      <c r="H20" s="28">
        <v>3044</v>
      </c>
      <c r="I20" s="29" t="s">
        <v>73</v>
      </c>
      <c r="J20" s="26" t="s">
        <v>71</v>
      </c>
      <c r="K20" s="26" t="s">
        <v>72</v>
      </c>
      <c r="L20" s="26" t="s">
        <v>43</v>
      </c>
      <c r="M20" s="26" t="s">
        <v>44</v>
      </c>
      <c r="N20" s="26" t="s">
        <v>53</v>
      </c>
      <c r="O20" s="26" t="s">
        <v>54</v>
      </c>
      <c r="P20" s="28">
        <v>4</v>
      </c>
      <c r="Q20" s="28">
        <v>4</v>
      </c>
      <c r="R20" s="28">
        <v>4</v>
      </c>
      <c r="S20" s="28">
        <f t="shared" si="0"/>
        <v>1</v>
      </c>
      <c r="T20" s="28">
        <f t="shared" si="1"/>
        <v>1</v>
      </c>
      <c r="U20" s="30">
        <f>452862.17/3</f>
        <v>150954.05666666667</v>
      </c>
      <c r="V20" s="31">
        <f>903715.35/3</f>
        <v>301238.45</v>
      </c>
      <c r="W20" s="38">
        <v>51323.67</v>
      </c>
      <c r="X20" s="32">
        <f t="shared" si="3"/>
        <v>0.33999530144017104</v>
      </c>
      <c r="Y20" s="32">
        <f t="shared" si="4"/>
        <v>0.17037556128708004</v>
      </c>
      <c r="Z20" s="39"/>
      <c r="AA20" s="34"/>
      <c r="AD20" s="35"/>
      <c r="AE20" s="35"/>
    </row>
    <row r="21" spans="2:31" ht="129.6" x14ac:dyDescent="0.3">
      <c r="B21" s="26" t="s">
        <v>34</v>
      </c>
      <c r="C21" s="26" t="s">
        <v>35</v>
      </c>
      <c r="D21" s="27" t="s">
        <v>36</v>
      </c>
      <c r="E21" s="27" t="s">
        <v>37</v>
      </c>
      <c r="F21" s="27" t="s">
        <v>38</v>
      </c>
      <c r="G21" s="28" t="s">
        <v>69</v>
      </c>
      <c r="H21" s="28">
        <v>3044</v>
      </c>
      <c r="I21" s="29" t="s">
        <v>74</v>
      </c>
      <c r="J21" s="26" t="s">
        <v>71</v>
      </c>
      <c r="K21" s="26" t="s">
        <v>72</v>
      </c>
      <c r="L21" s="26" t="s">
        <v>43</v>
      </c>
      <c r="M21" s="26" t="s">
        <v>44</v>
      </c>
      <c r="N21" s="26" t="s">
        <v>53</v>
      </c>
      <c r="O21" s="26" t="s">
        <v>54</v>
      </c>
      <c r="P21" s="28">
        <v>4</v>
      </c>
      <c r="Q21" s="28">
        <v>4</v>
      </c>
      <c r="R21" s="28">
        <v>4</v>
      </c>
      <c r="S21" s="28">
        <f t="shared" si="0"/>
        <v>1</v>
      </c>
      <c r="T21" s="28">
        <f t="shared" si="1"/>
        <v>1</v>
      </c>
      <c r="U21" s="30">
        <f t="shared" ref="U21" si="8">452862.17/3</f>
        <v>150954.05666666667</v>
      </c>
      <c r="V21" s="31">
        <f t="shared" ref="V21" si="9">903715.35/3</f>
        <v>301238.45</v>
      </c>
      <c r="W21" s="38">
        <v>51323.67</v>
      </c>
      <c r="X21" s="32">
        <f t="shared" si="3"/>
        <v>0.33999530144017104</v>
      </c>
      <c r="Y21" s="32">
        <f t="shared" si="4"/>
        <v>0.17037556128708004</v>
      </c>
      <c r="Z21" s="39"/>
      <c r="AA21" s="34"/>
      <c r="AD21" s="35"/>
      <c r="AE21" s="35"/>
    </row>
    <row r="22" spans="2:31" ht="43.2" x14ac:dyDescent="0.3">
      <c r="B22" s="26" t="s">
        <v>34</v>
      </c>
      <c r="C22" s="26" t="s">
        <v>35</v>
      </c>
      <c r="D22" s="27" t="s">
        <v>36</v>
      </c>
      <c r="E22" s="27" t="s">
        <v>37</v>
      </c>
      <c r="F22" s="27" t="s">
        <v>38</v>
      </c>
      <c r="G22" s="28" t="s">
        <v>75</v>
      </c>
      <c r="H22" s="28">
        <v>3044</v>
      </c>
      <c r="I22" s="29" t="s">
        <v>76</v>
      </c>
      <c r="J22" s="26" t="s">
        <v>77</v>
      </c>
      <c r="K22" s="26" t="s">
        <v>72</v>
      </c>
      <c r="L22" s="26" t="s">
        <v>43</v>
      </c>
      <c r="M22" s="26" t="s">
        <v>44</v>
      </c>
      <c r="N22" s="26" t="s">
        <v>53</v>
      </c>
      <c r="O22" s="26" t="s">
        <v>54</v>
      </c>
      <c r="P22" s="28">
        <v>5</v>
      </c>
      <c r="Q22" s="28">
        <v>5</v>
      </c>
      <c r="R22" s="28">
        <v>1</v>
      </c>
      <c r="S22" s="28">
        <f t="shared" si="0"/>
        <v>0.2</v>
      </c>
      <c r="T22" s="28">
        <f t="shared" si="1"/>
        <v>0.2</v>
      </c>
      <c r="U22" s="30">
        <f>7370205.31/4</f>
        <v>1842551.3274999999</v>
      </c>
      <c r="V22" s="31">
        <v>3643748.39</v>
      </c>
      <c r="W22" s="31">
        <v>681805.66</v>
      </c>
      <c r="X22" s="32">
        <f t="shared" si="3"/>
        <v>0.37003346925758845</v>
      </c>
      <c r="Y22" s="32">
        <f t="shared" si="4"/>
        <v>0.18711655883572137</v>
      </c>
      <c r="Z22" s="37"/>
      <c r="AA22" s="33"/>
      <c r="AB22" s="33"/>
    </row>
    <row r="23" spans="2:31" ht="43.2" x14ac:dyDescent="0.3">
      <c r="B23" s="26" t="s">
        <v>34</v>
      </c>
      <c r="C23" s="26" t="s">
        <v>35</v>
      </c>
      <c r="D23" s="27" t="s">
        <v>36</v>
      </c>
      <c r="E23" s="27" t="s">
        <v>37</v>
      </c>
      <c r="F23" s="27" t="s">
        <v>38</v>
      </c>
      <c r="G23" s="28" t="s">
        <v>75</v>
      </c>
      <c r="H23" s="28">
        <v>3044</v>
      </c>
      <c r="I23" s="29" t="s">
        <v>78</v>
      </c>
      <c r="J23" s="26" t="s">
        <v>77</v>
      </c>
      <c r="K23" s="26" t="s">
        <v>72</v>
      </c>
      <c r="L23" s="26" t="s">
        <v>43</v>
      </c>
      <c r="M23" s="26" t="s">
        <v>44</v>
      </c>
      <c r="N23" s="26" t="s">
        <v>53</v>
      </c>
      <c r="O23" s="26" t="s">
        <v>54</v>
      </c>
      <c r="P23" s="28">
        <v>5</v>
      </c>
      <c r="Q23" s="28">
        <v>5</v>
      </c>
      <c r="R23" s="28"/>
      <c r="S23" s="28">
        <f t="shared" si="0"/>
        <v>0</v>
      </c>
      <c r="T23" s="28">
        <f t="shared" si="1"/>
        <v>0</v>
      </c>
      <c r="U23" s="30">
        <f t="shared" ref="U23:U25" si="10">7370205.31/4</f>
        <v>1842551.3274999999</v>
      </c>
      <c r="V23" s="31">
        <v>3643748.39</v>
      </c>
      <c r="W23" s="31">
        <v>681805.66</v>
      </c>
      <c r="X23" s="32">
        <f t="shared" si="3"/>
        <v>0.37003346925758845</v>
      </c>
      <c r="Y23" s="32">
        <f t="shared" si="4"/>
        <v>0.18711655883572137</v>
      </c>
      <c r="Z23" s="37"/>
      <c r="AA23" s="36"/>
      <c r="AB23" s="33"/>
    </row>
    <row r="24" spans="2:31" ht="43.2" x14ac:dyDescent="0.3">
      <c r="B24" s="26" t="s">
        <v>34</v>
      </c>
      <c r="C24" s="26" t="s">
        <v>35</v>
      </c>
      <c r="D24" s="27" t="s">
        <v>36</v>
      </c>
      <c r="E24" s="27" t="s">
        <v>37</v>
      </c>
      <c r="F24" s="27" t="s">
        <v>38</v>
      </c>
      <c r="G24" s="28" t="s">
        <v>75</v>
      </c>
      <c r="H24" s="28">
        <v>3044</v>
      </c>
      <c r="I24" s="29" t="s">
        <v>79</v>
      </c>
      <c r="J24" s="26" t="s">
        <v>77</v>
      </c>
      <c r="K24" s="26" t="s">
        <v>72</v>
      </c>
      <c r="L24" s="26" t="s">
        <v>43</v>
      </c>
      <c r="M24" s="26" t="s">
        <v>44</v>
      </c>
      <c r="N24" s="26" t="s">
        <v>80</v>
      </c>
      <c r="O24" s="26" t="s">
        <v>81</v>
      </c>
      <c r="P24" s="28">
        <v>5</v>
      </c>
      <c r="Q24" s="28">
        <v>5</v>
      </c>
      <c r="R24" s="28">
        <v>5</v>
      </c>
      <c r="S24" s="28">
        <f t="shared" si="0"/>
        <v>1</v>
      </c>
      <c r="T24" s="28">
        <f t="shared" si="1"/>
        <v>1</v>
      </c>
      <c r="U24" s="30">
        <f t="shared" si="10"/>
        <v>1842551.3274999999</v>
      </c>
      <c r="V24" s="31">
        <v>3643748.39</v>
      </c>
      <c r="W24" s="31">
        <v>681805.67</v>
      </c>
      <c r="X24" s="32">
        <f t="shared" si="3"/>
        <v>0.37003347468484571</v>
      </c>
      <c r="Y24" s="32">
        <f t="shared" si="4"/>
        <v>0.18711656158014797</v>
      </c>
      <c r="Z24" s="37"/>
      <c r="AA24" s="36"/>
      <c r="AB24" s="33"/>
    </row>
    <row r="25" spans="2:31" ht="43.2" x14ac:dyDescent="0.3">
      <c r="B25" s="26" t="s">
        <v>34</v>
      </c>
      <c r="C25" s="26" t="s">
        <v>35</v>
      </c>
      <c r="D25" s="27" t="s">
        <v>36</v>
      </c>
      <c r="E25" s="27" t="s">
        <v>37</v>
      </c>
      <c r="F25" s="27" t="s">
        <v>38</v>
      </c>
      <c r="G25" s="28" t="s">
        <v>75</v>
      </c>
      <c r="H25" s="28">
        <v>3044</v>
      </c>
      <c r="I25" s="29" t="s">
        <v>82</v>
      </c>
      <c r="J25" s="26" t="s">
        <v>77</v>
      </c>
      <c r="K25" s="26" t="s">
        <v>72</v>
      </c>
      <c r="L25" s="26" t="s">
        <v>43</v>
      </c>
      <c r="M25" s="26" t="s">
        <v>44</v>
      </c>
      <c r="N25" s="26" t="s">
        <v>45</v>
      </c>
      <c r="O25" s="26" t="s">
        <v>83</v>
      </c>
      <c r="P25" s="28">
        <v>100</v>
      </c>
      <c r="Q25" s="28">
        <v>100</v>
      </c>
      <c r="R25" s="28">
        <v>75</v>
      </c>
      <c r="S25" s="28">
        <f t="shared" si="0"/>
        <v>0.75</v>
      </c>
      <c r="T25" s="28">
        <f t="shared" si="1"/>
        <v>0.75</v>
      </c>
      <c r="U25" s="30">
        <f t="shared" si="10"/>
        <v>1842551.3274999999</v>
      </c>
      <c r="V25" s="31">
        <v>3643748.39</v>
      </c>
      <c r="W25" s="31">
        <v>681805.67</v>
      </c>
      <c r="X25" s="32">
        <f t="shared" si="3"/>
        <v>0.37003347468484571</v>
      </c>
      <c r="Y25" s="32">
        <f t="shared" si="4"/>
        <v>0.18711656158014797</v>
      </c>
      <c r="Z25" s="37"/>
      <c r="AB25" s="36"/>
      <c r="AC25" s="34"/>
      <c r="AD25" s="35"/>
      <c r="AE25" s="35"/>
    </row>
    <row r="26" spans="2:31" ht="129.6" x14ac:dyDescent="0.3">
      <c r="B26" s="26" t="s">
        <v>34</v>
      </c>
      <c r="C26" s="26" t="s">
        <v>35</v>
      </c>
      <c r="D26" s="27" t="s">
        <v>36</v>
      </c>
      <c r="E26" s="27" t="s">
        <v>37</v>
      </c>
      <c r="F26" s="27" t="s">
        <v>38</v>
      </c>
      <c r="G26" s="28" t="s">
        <v>84</v>
      </c>
      <c r="H26" s="28">
        <v>3044</v>
      </c>
      <c r="I26" s="29" t="s">
        <v>85</v>
      </c>
      <c r="J26" s="26" t="s">
        <v>86</v>
      </c>
      <c r="K26" s="26" t="s">
        <v>72</v>
      </c>
      <c r="L26" s="26" t="s">
        <v>43</v>
      </c>
      <c r="M26" s="26" t="s">
        <v>44</v>
      </c>
      <c r="N26" s="26" t="s">
        <v>53</v>
      </c>
      <c r="O26" s="26" t="s">
        <v>54</v>
      </c>
      <c r="P26" s="28">
        <v>1</v>
      </c>
      <c r="Q26" s="28">
        <v>1</v>
      </c>
      <c r="R26" s="28">
        <v>0.2</v>
      </c>
      <c r="S26" s="28">
        <f t="shared" si="0"/>
        <v>0.2</v>
      </c>
      <c r="T26" s="28">
        <f t="shared" si="1"/>
        <v>0.2</v>
      </c>
      <c r="U26" s="30">
        <f>160612.55/4</f>
        <v>40153.137499999997</v>
      </c>
      <c r="V26" s="31">
        <f>514697.07/4</f>
        <v>128674.2675</v>
      </c>
      <c r="W26" s="40">
        <v>13045.15</v>
      </c>
      <c r="X26" s="32">
        <f t="shared" si="3"/>
        <v>0.32488494828081615</v>
      </c>
      <c r="Y26" s="32">
        <f t="shared" si="4"/>
        <v>0.10138118719036034</v>
      </c>
      <c r="Z26" s="37"/>
      <c r="AA26" s="33"/>
      <c r="AB26" s="34"/>
    </row>
    <row r="27" spans="2:31" ht="129.6" x14ac:dyDescent="0.3">
      <c r="B27" s="26" t="s">
        <v>34</v>
      </c>
      <c r="C27" s="26" t="s">
        <v>35</v>
      </c>
      <c r="D27" s="27" t="s">
        <v>36</v>
      </c>
      <c r="E27" s="27" t="s">
        <v>37</v>
      </c>
      <c r="F27" s="27" t="s">
        <v>38</v>
      </c>
      <c r="G27" s="28" t="s">
        <v>84</v>
      </c>
      <c r="H27" s="28">
        <v>3044</v>
      </c>
      <c r="I27" s="29" t="s">
        <v>87</v>
      </c>
      <c r="J27" s="26" t="s">
        <v>86</v>
      </c>
      <c r="K27" s="26" t="s">
        <v>72</v>
      </c>
      <c r="L27" s="26" t="s">
        <v>43</v>
      </c>
      <c r="M27" s="26" t="s">
        <v>44</v>
      </c>
      <c r="N27" s="26" t="s">
        <v>88</v>
      </c>
      <c r="O27" s="26" t="s">
        <v>89</v>
      </c>
      <c r="P27" s="28">
        <v>1</v>
      </c>
      <c r="Q27" s="28">
        <v>1</v>
      </c>
      <c r="R27" s="28">
        <v>0.2</v>
      </c>
      <c r="S27" s="28">
        <f t="shared" si="0"/>
        <v>0.2</v>
      </c>
      <c r="T27" s="28">
        <f t="shared" si="1"/>
        <v>0.2</v>
      </c>
      <c r="U27" s="30">
        <f t="shared" ref="U27:U29" si="11">160612.55/4</f>
        <v>40153.137499999997</v>
      </c>
      <c r="V27" s="31">
        <f t="shared" ref="V27:V29" si="12">514697.07/4</f>
        <v>128674.2675</v>
      </c>
      <c r="W27" s="40">
        <v>13045.15</v>
      </c>
      <c r="X27" s="32">
        <f t="shared" si="3"/>
        <v>0.32488494828081615</v>
      </c>
      <c r="Y27" s="32">
        <f t="shared" si="4"/>
        <v>0.10138118719036034</v>
      </c>
      <c r="Z27" s="37"/>
      <c r="AB27" s="34"/>
      <c r="AD27" s="35"/>
      <c r="AE27" s="35"/>
    </row>
    <row r="28" spans="2:31" ht="129.6" x14ac:dyDescent="0.3">
      <c r="B28" s="26" t="s">
        <v>34</v>
      </c>
      <c r="C28" s="26" t="s">
        <v>35</v>
      </c>
      <c r="D28" s="27" t="s">
        <v>36</v>
      </c>
      <c r="E28" s="27" t="s">
        <v>37</v>
      </c>
      <c r="F28" s="27" t="s">
        <v>38</v>
      </c>
      <c r="G28" s="28" t="s">
        <v>84</v>
      </c>
      <c r="H28" s="28">
        <v>3044</v>
      </c>
      <c r="I28" s="29" t="s">
        <v>90</v>
      </c>
      <c r="J28" s="26" t="s">
        <v>86</v>
      </c>
      <c r="K28" s="26" t="s">
        <v>72</v>
      </c>
      <c r="L28" s="26" t="s">
        <v>43</v>
      </c>
      <c r="M28" s="26" t="s">
        <v>44</v>
      </c>
      <c r="N28" s="26" t="s">
        <v>53</v>
      </c>
      <c r="O28" s="26" t="s">
        <v>54</v>
      </c>
      <c r="P28" s="28">
        <v>1</v>
      </c>
      <c r="Q28" s="28">
        <v>1</v>
      </c>
      <c r="R28" s="28">
        <v>0.2</v>
      </c>
      <c r="S28" s="28">
        <f t="shared" si="0"/>
        <v>0.2</v>
      </c>
      <c r="T28" s="28">
        <f t="shared" si="1"/>
        <v>0.2</v>
      </c>
      <c r="U28" s="30">
        <f t="shared" si="11"/>
        <v>40153.137499999997</v>
      </c>
      <c r="V28" s="31">
        <f t="shared" si="12"/>
        <v>128674.2675</v>
      </c>
      <c r="W28" s="40">
        <v>13045.15</v>
      </c>
      <c r="X28" s="32">
        <f t="shared" si="3"/>
        <v>0.32488494828081615</v>
      </c>
      <c r="Y28" s="32">
        <f t="shared" si="4"/>
        <v>0.10138118719036034</v>
      </c>
      <c r="Z28" s="37"/>
      <c r="AB28" s="34"/>
      <c r="AD28" s="35"/>
      <c r="AE28" s="35"/>
    </row>
    <row r="29" spans="2:31" ht="129.6" x14ac:dyDescent="0.3">
      <c r="B29" s="26" t="s">
        <v>34</v>
      </c>
      <c r="C29" s="26" t="s">
        <v>35</v>
      </c>
      <c r="D29" s="27" t="s">
        <v>36</v>
      </c>
      <c r="E29" s="27" t="s">
        <v>37</v>
      </c>
      <c r="F29" s="27" t="s">
        <v>38</v>
      </c>
      <c r="G29" s="28" t="s">
        <v>84</v>
      </c>
      <c r="H29" s="28">
        <v>3044</v>
      </c>
      <c r="I29" s="29" t="s">
        <v>91</v>
      </c>
      <c r="J29" s="26" t="s">
        <v>86</v>
      </c>
      <c r="K29" s="26" t="s">
        <v>72</v>
      </c>
      <c r="L29" s="26" t="s">
        <v>43</v>
      </c>
      <c r="M29" s="26" t="s">
        <v>44</v>
      </c>
      <c r="N29" s="26" t="s">
        <v>45</v>
      </c>
      <c r="O29" s="26" t="s">
        <v>92</v>
      </c>
      <c r="P29" s="28">
        <v>78</v>
      </c>
      <c r="Q29" s="28">
        <v>78</v>
      </c>
      <c r="R29" s="28">
        <v>25</v>
      </c>
      <c r="S29" s="28">
        <f t="shared" si="0"/>
        <v>0.32051282051282054</v>
      </c>
      <c r="T29" s="28">
        <f t="shared" si="1"/>
        <v>0.32051282051282054</v>
      </c>
      <c r="U29" s="30">
        <f t="shared" si="11"/>
        <v>40153.137499999997</v>
      </c>
      <c r="V29" s="31">
        <f t="shared" si="12"/>
        <v>128674.2675</v>
      </c>
      <c r="W29" s="40">
        <v>13045.15</v>
      </c>
      <c r="X29" s="32">
        <f t="shared" si="3"/>
        <v>0.32488494828081615</v>
      </c>
      <c r="Y29" s="32">
        <f t="shared" si="4"/>
        <v>0.10138118719036034</v>
      </c>
      <c r="Z29" s="37"/>
      <c r="AB29" s="34"/>
      <c r="AD29" s="35"/>
      <c r="AE29" s="35"/>
    </row>
    <row r="30" spans="2:31" ht="172.8" x14ac:dyDescent="0.3">
      <c r="B30" s="26" t="s">
        <v>34</v>
      </c>
      <c r="C30" s="26" t="s">
        <v>35</v>
      </c>
      <c r="D30" s="27" t="s">
        <v>36</v>
      </c>
      <c r="E30" s="27" t="s">
        <v>37</v>
      </c>
      <c r="F30" s="27" t="s">
        <v>38</v>
      </c>
      <c r="G30" s="28" t="s">
        <v>93</v>
      </c>
      <c r="H30" s="28">
        <v>3044</v>
      </c>
      <c r="I30" s="29" t="s">
        <v>94</v>
      </c>
      <c r="J30" s="26" t="s">
        <v>95</v>
      </c>
      <c r="K30" s="26" t="s">
        <v>72</v>
      </c>
      <c r="L30" s="26" t="s">
        <v>43</v>
      </c>
      <c r="M30" s="26" t="s">
        <v>44</v>
      </c>
      <c r="N30" s="26" t="s">
        <v>80</v>
      </c>
      <c r="O30" s="26" t="s">
        <v>81</v>
      </c>
      <c r="P30" s="29">
        <v>1</v>
      </c>
      <c r="Q30" s="29">
        <v>1</v>
      </c>
      <c r="R30" s="28">
        <v>1</v>
      </c>
      <c r="S30" s="28">
        <f t="shared" si="0"/>
        <v>1</v>
      </c>
      <c r="T30" s="28">
        <f t="shared" si="1"/>
        <v>1</v>
      </c>
      <c r="U30" s="41">
        <f>114937.48/4</f>
        <v>28734.37</v>
      </c>
      <c r="V30" s="42">
        <f>227320.1/4</f>
        <v>56830.025000000001</v>
      </c>
      <c r="W30" s="43">
        <v>9241.1299999999992</v>
      </c>
      <c r="X30" s="32">
        <f t="shared" si="3"/>
        <v>0.32160545019779446</v>
      </c>
      <c r="Y30" s="32">
        <f t="shared" si="4"/>
        <v>0.16260999357293965</v>
      </c>
      <c r="Z30" s="37"/>
      <c r="AB30" s="34"/>
      <c r="AD30" s="35"/>
      <c r="AE30" s="35"/>
    </row>
    <row r="31" spans="2:31" ht="172.8" x14ac:dyDescent="0.3">
      <c r="B31" s="26" t="s">
        <v>34</v>
      </c>
      <c r="C31" s="26" t="s">
        <v>35</v>
      </c>
      <c r="D31" s="27" t="s">
        <v>36</v>
      </c>
      <c r="E31" s="27" t="s">
        <v>37</v>
      </c>
      <c r="F31" s="27" t="s">
        <v>38</v>
      </c>
      <c r="G31" s="28" t="s">
        <v>93</v>
      </c>
      <c r="H31" s="28">
        <v>3044</v>
      </c>
      <c r="I31" s="29" t="s">
        <v>96</v>
      </c>
      <c r="J31" s="26" t="s">
        <v>95</v>
      </c>
      <c r="K31" s="26" t="s">
        <v>72</v>
      </c>
      <c r="L31" s="26" t="s">
        <v>43</v>
      </c>
      <c r="M31" s="26" t="s">
        <v>44</v>
      </c>
      <c r="N31" s="26" t="s">
        <v>97</v>
      </c>
      <c r="O31" s="26" t="s">
        <v>54</v>
      </c>
      <c r="P31" s="29">
        <v>1</v>
      </c>
      <c r="Q31" s="29">
        <v>1</v>
      </c>
      <c r="R31" s="28">
        <v>0.25</v>
      </c>
      <c r="S31" s="28">
        <f t="shared" si="0"/>
        <v>0.25</v>
      </c>
      <c r="T31" s="28">
        <f t="shared" si="1"/>
        <v>0.25</v>
      </c>
      <c r="U31" s="41">
        <f t="shared" ref="U31:U33" si="13">114937.48/4</f>
        <v>28734.37</v>
      </c>
      <c r="V31" s="42">
        <f t="shared" ref="V31:V33" si="14">227320.1/4</f>
        <v>56830.025000000001</v>
      </c>
      <c r="W31" s="43">
        <v>9241.1299999999992</v>
      </c>
      <c r="X31" s="32">
        <f t="shared" si="3"/>
        <v>0.32160545019779446</v>
      </c>
      <c r="Y31" s="32">
        <f t="shared" si="4"/>
        <v>0.16260999357293965</v>
      </c>
      <c r="Z31" s="37"/>
      <c r="AB31" s="34"/>
      <c r="AD31" s="35"/>
      <c r="AE31" s="35"/>
    </row>
    <row r="32" spans="2:31" ht="172.8" x14ac:dyDescent="0.3">
      <c r="B32" s="26" t="s">
        <v>34</v>
      </c>
      <c r="C32" s="26" t="s">
        <v>35</v>
      </c>
      <c r="D32" s="27" t="s">
        <v>36</v>
      </c>
      <c r="E32" s="27" t="s">
        <v>37</v>
      </c>
      <c r="F32" s="27" t="s">
        <v>38</v>
      </c>
      <c r="G32" s="28" t="s">
        <v>93</v>
      </c>
      <c r="H32" s="28">
        <v>3044</v>
      </c>
      <c r="I32" s="29" t="s">
        <v>98</v>
      </c>
      <c r="J32" s="26" t="s">
        <v>95</v>
      </c>
      <c r="K32" s="26" t="s">
        <v>72</v>
      </c>
      <c r="L32" s="26" t="s">
        <v>43</v>
      </c>
      <c r="M32" s="26" t="s">
        <v>44</v>
      </c>
      <c r="N32" s="26" t="s">
        <v>53</v>
      </c>
      <c r="O32" s="26" t="s">
        <v>54</v>
      </c>
      <c r="P32" s="29">
        <v>1</v>
      </c>
      <c r="Q32" s="29">
        <v>1</v>
      </c>
      <c r="R32" s="28">
        <v>0.25</v>
      </c>
      <c r="S32" s="28">
        <f t="shared" si="0"/>
        <v>0.25</v>
      </c>
      <c r="T32" s="28">
        <f t="shared" si="1"/>
        <v>0.25</v>
      </c>
      <c r="U32" s="41">
        <f t="shared" si="13"/>
        <v>28734.37</v>
      </c>
      <c r="V32" s="42">
        <f t="shared" si="14"/>
        <v>56830.025000000001</v>
      </c>
      <c r="W32" s="43">
        <v>9241.1299999999992</v>
      </c>
      <c r="X32" s="32">
        <f t="shared" si="3"/>
        <v>0.32160545019779446</v>
      </c>
      <c r="Y32" s="32">
        <f t="shared" si="4"/>
        <v>0.16260999357293965</v>
      </c>
      <c r="Z32" s="37"/>
      <c r="AB32" s="34"/>
      <c r="AD32" s="35"/>
      <c r="AE32" s="35"/>
    </row>
    <row r="33" spans="2:31" ht="172.8" x14ac:dyDescent="0.3">
      <c r="B33" s="26" t="s">
        <v>34</v>
      </c>
      <c r="C33" s="26" t="s">
        <v>35</v>
      </c>
      <c r="D33" s="27" t="s">
        <v>36</v>
      </c>
      <c r="E33" s="27" t="s">
        <v>37</v>
      </c>
      <c r="F33" s="27" t="s">
        <v>38</v>
      </c>
      <c r="G33" s="28" t="s">
        <v>93</v>
      </c>
      <c r="H33" s="28">
        <v>3044</v>
      </c>
      <c r="I33" s="29" t="s">
        <v>99</v>
      </c>
      <c r="J33" s="26" t="s">
        <v>95</v>
      </c>
      <c r="K33" s="26" t="s">
        <v>72</v>
      </c>
      <c r="L33" s="26" t="s">
        <v>43</v>
      </c>
      <c r="M33" s="26" t="s">
        <v>44</v>
      </c>
      <c r="N33" s="26" t="s">
        <v>100</v>
      </c>
      <c r="O33" s="26" t="s">
        <v>101</v>
      </c>
      <c r="P33" s="28">
        <v>100</v>
      </c>
      <c r="Q33" s="28">
        <v>100</v>
      </c>
      <c r="R33" s="28">
        <v>72</v>
      </c>
      <c r="S33" s="28">
        <f t="shared" si="0"/>
        <v>0.72</v>
      </c>
      <c r="T33" s="28">
        <f t="shared" si="1"/>
        <v>0.72</v>
      </c>
      <c r="U33" s="41">
        <f t="shared" si="13"/>
        <v>28734.37</v>
      </c>
      <c r="V33" s="42">
        <f t="shared" si="14"/>
        <v>56830.025000000001</v>
      </c>
      <c r="W33" s="43">
        <v>9241.1200000000008</v>
      </c>
      <c r="X33" s="32">
        <f t="shared" si="3"/>
        <v>0.32160510218250832</v>
      </c>
      <c r="Y33" s="32">
        <f t="shared" si="4"/>
        <v>0.16260981760961746</v>
      </c>
      <c r="Z33" s="37"/>
      <c r="AB33" s="34"/>
      <c r="AD33" s="35"/>
      <c r="AE33" s="35"/>
    </row>
    <row r="34" spans="2:31" ht="172.8" x14ac:dyDescent="0.3">
      <c r="B34" s="26" t="s">
        <v>34</v>
      </c>
      <c r="C34" s="26" t="s">
        <v>35</v>
      </c>
      <c r="D34" s="27" t="s">
        <v>36</v>
      </c>
      <c r="E34" s="27" t="s">
        <v>37</v>
      </c>
      <c r="F34" s="27" t="s">
        <v>38</v>
      </c>
      <c r="G34" s="28" t="s">
        <v>93</v>
      </c>
      <c r="H34" s="28">
        <v>3044</v>
      </c>
      <c r="I34" s="29" t="s">
        <v>94</v>
      </c>
      <c r="J34" s="26" t="s">
        <v>95</v>
      </c>
      <c r="K34" s="26" t="s">
        <v>72</v>
      </c>
      <c r="L34" s="26" t="s">
        <v>43</v>
      </c>
      <c r="M34" s="26" t="s">
        <v>44</v>
      </c>
      <c r="N34" s="26" t="s">
        <v>80</v>
      </c>
      <c r="O34" s="26" t="s">
        <v>81</v>
      </c>
      <c r="P34" s="28">
        <v>1</v>
      </c>
      <c r="Q34" s="28">
        <v>1</v>
      </c>
      <c r="R34" s="28"/>
      <c r="S34" s="28">
        <f t="shared" si="0"/>
        <v>0</v>
      </c>
      <c r="T34" s="28">
        <f t="shared" si="1"/>
        <v>0</v>
      </c>
      <c r="U34" s="41">
        <f>277982.76/4</f>
        <v>69495.69</v>
      </c>
      <c r="V34" s="44">
        <v>138308.48000000001</v>
      </c>
      <c r="W34" s="44">
        <v>24205.79</v>
      </c>
      <c r="X34" s="32">
        <f t="shared" si="3"/>
        <v>0.34830634820662981</v>
      </c>
      <c r="Y34" s="32">
        <f t="shared" si="4"/>
        <v>0.17501305776767989</v>
      </c>
      <c r="Z34" s="37"/>
      <c r="AA34" s="34"/>
      <c r="AB34" s="34"/>
    </row>
    <row r="35" spans="2:31" ht="172.8" x14ac:dyDescent="0.3">
      <c r="B35" s="26" t="s">
        <v>34</v>
      </c>
      <c r="C35" s="26" t="s">
        <v>35</v>
      </c>
      <c r="D35" s="27" t="s">
        <v>36</v>
      </c>
      <c r="E35" s="27" t="s">
        <v>37</v>
      </c>
      <c r="F35" s="27" t="s">
        <v>38</v>
      </c>
      <c r="G35" s="28" t="s">
        <v>93</v>
      </c>
      <c r="H35" s="28">
        <v>3044</v>
      </c>
      <c r="I35" s="29" t="s">
        <v>96</v>
      </c>
      <c r="J35" s="26" t="s">
        <v>95</v>
      </c>
      <c r="K35" s="26" t="s">
        <v>72</v>
      </c>
      <c r="L35" s="26" t="s">
        <v>43</v>
      </c>
      <c r="M35" s="26" t="s">
        <v>44</v>
      </c>
      <c r="N35" s="26" t="s">
        <v>97</v>
      </c>
      <c r="O35" s="26" t="s">
        <v>54</v>
      </c>
      <c r="P35" s="28">
        <v>1</v>
      </c>
      <c r="Q35" s="28">
        <v>1</v>
      </c>
      <c r="R35" s="28"/>
      <c r="S35" s="28">
        <f t="shared" si="0"/>
        <v>0</v>
      </c>
      <c r="T35" s="28">
        <f t="shared" si="1"/>
        <v>0</v>
      </c>
      <c r="U35" s="41">
        <f t="shared" ref="U35:U37" si="15">277982.76/4</f>
        <v>69495.69</v>
      </c>
      <c r="V35" s="44">
        <v>138308.48000000001</v>
      </c>
      <c r="W35" s="44">
        <v>24205.79</v>
      </c>
      <c r="X35" s="32">
        <f t="shared" si="3"/>
        <v>0.34830634820662981</v>
      </c>
      <c r="Y35" s="32">
        <f t="shared" si="4"/>
        <v>0.17501305776767989</v>
      </c>
      <c r="Z35" s="37"/>
      <c r="AA35" s="34"/>
      <c r="AB35" s="34"/>
    </row>
    <row r="36" spans="2:31" ht="172.8" x14ac:dyDescent="0.3">
      <c r="B36" s="26" t="s">
        <v>34</v>
      </c>
      <c r="C36" s="26" t="s">
        <v>35</v>
      </c>
      <c r="D36" s="27" t="s">
        <v>36</v>
      </c>
      <c r="E36" s="27" t="s">
        <v>37</v>
      </c>
      <c r="F36" s="27" t="s">
        <v>38</v>
      </c>
      <c r="G36" s="28" t="s">
        <v>93</v>
      </c>
      <c r="H36" s="28">
        <v>3044</v>
      </c>
      <c r="I36" s="29" t="s">
        <v>98</v>
      </c>
      <c r="J36" s="26" t="s">
        <v>95</v>
      </c>
      <c r="K36" s="26" t="s">
        <v>72</v>
      </c>
      <c r="L36" s="26" t="s">
        <v>43</v>
      </c>
      <c r="M36" s="26" t="s">
        <v>44</v>
      </c>
      <c r="N36" s="26" t="s">
        <v>53</v>
      </c>
      <c r="O36" s="26" t="s">
        <v>54</v>
      </c>
      <c r="P36" s="28">
        <v>1</v>
      </c>
      <c r="Q36" s="28">
        <v>1</v>
      </c>
      <c r="R36" s="28"/>
      <c r="S36" s="28">
        <f t="shared" si="0"/>
        <v>0</v>
      </c>
      <c r="T36" s="28">
        <f t="shared" si="1"/>
        <v>0</v>
      </c>
      <c r="U36" s="41">
        <f t="shared" si="15"/>
        <v>69495.69</v>
      </c>
      <c r="V36" s="44">
        <v>138308.48000000001</v>
      </c>
      <c r="W36" s="44">
        <v>24205.79</v>
      </c>
      <c r="X36" s="32">
        <f t="shared" si="3"/>
        <v>0.34830634820662981</v>
      </c>
      <c r="Y36" s="32">
        <f t="shared" si="4"/>
        <v>0.17501305776767989</v>
      </c>
      <c r="Z36" s="37"/>
      <c r="AA36" s="34"/>
      <c r="AB36" s="34"/>
    </row>
    <row r="37" spans="2:31" ht="172.8" x14ac:dyDescent="0.3">
      <c r="B37" s="26" t="s">
        <v>34</v>
      </c>
      <c r="C37" s="26" t="s">
        <v>35</v>
      </c>
      <c r="D37" s="27" t="s">
        <v>36</v>
      </c>
      <c r="E37" s="27" t="s">
        <v>37</v>
      </c>
      <c r="F37" s="27" t="s">
        <v>38</v>
      </c>
      <c r="G37" s="28" t="s">
        <v>93</v>
      </c>
      <c r="H37" s="28">
        <v>3044</v>
      </c>
      <c r="I37" s="29" t="s">
        <v>102</v>
      </c>
      <c r="J37" s="26" t="s">
        <v>95</v>
      </c>
      <c r="K37" s="26" t="s">
        <v>72</v>
      </c>
      <c r="L37" s="26" t="s">
        <v>43</v>
      </c>
      <c r="M37" s="26" t="s">
        <v>44</v>
      </c>
      <c r="N37" s="26" t="s">
        <v>45</v>
      </c>
      <c r="O37" s="26" t="s">
        <v>103</v>
      </c>
      <c r="P37" s="28">
        <v>92.86</v>
      </c>
      <c r="Q37" s="28">
        <v>92.86</v>
      </c>
      <c r="R37" s="28"/>
      <c r="S37" s="28">
        <f t="shared" si="0"/>
        <v>0</v>
      </c>
      <c r="T37" s="28">
        <f t="shared" si="1"/>
        <v>0</v>
      </c>
      <c r="U37" s="41">
        <f t="shared" si="15"/>
        <v>69495.69</v>
      </c>
      <c r="V37" s="44">
        <v>138308.47</v>
      </c>
      <c r="W37" s="44">
        <v>24205.79</v>
      </c>
      <c r="X37" s="32">
        <f t="shared" si="3"/>
        <v>0.34830634820662981</v>
      </c>
      <c r="Y37" s="32">
        <f t="shared" si="4"/>
        <v>0.17501307042150058</v>
      </c>
      <c r="Z37" s="37"/>
      <c r="AB37" s="34"/>
      <c r="AD37" s="45"/>
      <c r="AE37" s="45"/>
    </row>
    <row r="38" spans="2:31" ht="129.6" x14ac:dyDescent="0.3">
      <c r="B38" s="26" t="s">
        <v>34</v>
      </c>
      <c r="C38" s="26" t="s">
        <v>35</v>
      </c>
      <c r="D38" s="27" t="s">
        <v>36</v>
      </c>
      <c r="E38" s="27" t="s">
        <v>37</v>
      </c>
      <c r="F38" s="27" t="s">
        <v>38</v>
      </c>
      <c r="G38" s="28" t="s">
        <v>104</v>
      </c>
      <c r="H38" s="28">
        <v>3044</v>
      </c>
      <c r="I38" s="29" t="s">
        <v>105</v>
      </c>
      <c r="J38" s="26" t="s">
        <v>106</v>
      </c>
      <c r="K38" s="26" t="s">
        <v>72</v>
      </c>
      <c r="L38" s="26" t="s">
        <v>43</v>
      </c>
      <c r="M38" s="26" t="s">
        <v>44</v>
      </c>
      <c r="N38" s="26" t="s">
        <v>80</v>
      </c>
      <c r="O38" s="26" t="s">
        <v>81</v>
      </c>
      <c r="P38" s="28">
        <v>1</v>
      </c>
      <c r="Q38" s="28">
        <v>1</v>
      </c>
      <c r="R38" s="28"/>
      <c r="S38" s="28">
        <f t="shared" si="0"/>
        <v>0</v>
      </c>
      <c r="T38" s="28">
        <f t="shared" si="1"/>
        <v>0</v>
      </c>
      <c r="U38" s="30">
        <f>662546.17/5</f>
        <v>132509.234</v>
      </c>
      <c r="V38" s="31">
        <f>1126273.35/5</f>
        <v>225254.67</v>
      </c>
      <c r="W38" s="31">
        <v>32893.480000000003</v>
      </c>
      <c r="X38" s="32">
        <f t="shared" si="3"/>
        <v>0.24823537958116945</v>
      </c>
      <c r="Y38" s="32">
        <f t="shared" si="4"/>
        <v>0.14602796026382051</v>
      </c>
      <c r="Z38" s="37"/>
      <c r="AB38" s="34"/>
      <c r="AD38" s="45"/>
      <c r="AE38" s="45"/>
    </row>
    <row r="39" spans="2:31" ht="129.6" x14ac:dyDescent="0.3">
      <c r="B39" s="26" t="s">
        <v>34</v>
      </c>
      <c r="C39" s="26" t="s">
        <v>35</v>
      </c>
      <c r="D39" s="27" t="s">
        <v>36</v>
      </c>
      <c r="E39" s="27" t="s">
        <v>37</v>
      </c>
      <c r="F39" s="27" t="s">
        <v>38</v>
      </c>
      <c r="G39" s="28" t="s">
        <v>104</v>
      </c>
      <c r="H39" s="28">
        <v>3044</v>
      </c>
      <c r="I39" s="29" t="s">
        <v>107</v>
      </c>
      <c r="J39" s="26" t="s">
        <v>106</v>
      </c>
      <c r="K39" s="26" t="s">
        <v>72</v>
      </c>
      <c r="L39" s="26" t="s">
        <v>43</v>
      </c>
      <c r="M39" s="26" t="s">
        <v>44</v>
      </c>
      <c r="N39" s="26" t="s">
        <v>108</v>
      </c>
      <c r="O39" s="26" t="s">
        <v>109</v>
      </c>
      <c r="P39" s="28">
        <v>1</v>
      </c>
      <c r="Q39" s="28">
        <v>1</v>
      </c>
      <c r="R39" s="28"/>
      <c r="S39" s="28">
        <f t="shared" si="0"/>
        <v>0</v>
      </c>
      <c r="T39" s="28">
        <f t="shared" si="1"/>
        <v>0</v>
      </c>
      <c r="U39" s="30">
        <f t="shared" ref="U39:U42" si="16">662546.17/5</f>
        <v>132509.234</v>
      </c>
      <c r="V39" s="31">
        <f t="shared" ref="V39:V42" si="17">1126273.35/5</f>
        <v>225254.67</v>
      </c>
      <c r="W39" s="31">
        <v>32893.480000000003</v>
      </c>
      <c r="X39" s="32">
        <f t="shared" si="3"/>
        <v>0.24823537958116945</v>
      </c>
      <c r="Y39" s="32">
        <f t="shared" si="4"/>
        <v>0.14602796026382051</v>
      </c>
      <c r="Z39" s="37"/>
      <c r="AB39" s="34"/>
      <c r="AD39" s="45"/>
      <c r="AE39" s="45"/>
    </row>
    <row r="40" spans="2:31" ht="129.6" x14ac:dyDescent="0.3">
      <c r="B40" s="26" t="s">
        <v>34</v>
      </c>
      <c r="C40" s="26" t="s">
        <v>35</v>
      </c>
      <c r="D40" s="27" t="s">
        <v>36</v>
      </c>
      <c r="E40" s="27" t="s">
        <v>37</v>
      </c>
      <c r="F40" s="27" t="s">
        <v>38</v>
      </c>
      <c r="G40" s="28" t="s">
        <v>104</v>
      </c>
      <c r="H40" s="28">
        <v>3044</v>
      </c>
      <c r="I40" s="29" t="s">
        <v>110</v>
      </c>
      <c r="J40" s="26" t="s">
        <v>106</v>
      </c>
      <c r="K40" s="26" t="s">
        <v>72</v>
      </c>
      <c r="L40" s="26" t="s">
        <v>43</v>
      </c>
      <c r="M40" s="26" t="s">
        <v>44</v>
      </c>
      <c r="N40" s="26" t="s">
        <v>53</v>
      </c>
      <c r="O40" s="26" t="s">
        <v>54</v>
      </c>
      <c r="P40" s="28">
        <v>1</v>
      </c>
      <c r="Q40" s="28">
        <v>1</v>
      </c>
      <c r="R40" s="28"/>
      <c r="S40" s="28">
        <f t="shared" si="0"/>
        <v>0</v>
      </c>
      <c r="T40" s="28">
        <f t="shared" si="1"/>
        <v>0</v>
      </c>
      <c r="U40" s="30">
        <f t="shared" si="16"/>
        <v>132509.234</v>
      </c>
      <c r="V40" s="31">
        <f t="shared" si="17"/>
        <v>225254.67</v>
      </c>
      <c r="W40" s="31">
        <v>32893.480000000003</v>
      </c>
      <c r="X40" s="32">
        <f t="shared" si="3"/>
        <v>0.24823537958116945</v>
      </c>
      <c r="Y40" s="32">
        <f t="shared" si="4"/>
        <v>0.14602796026382051</v>
      </c>
      <c r="Z40" s="37"/>
      <c r="AB40" s="34"/>
      <c r="AD40" s="45"/>
      <c r="AE40" s="45"/>
    </row>
    <row r="41" spans="2:31" ht="129.6" x14ac:dyDescent="0.3">
      <c r="B41" s="26" t="s">
        <v>34</v>
      </c>
      <c r="C41" s="26" t="s">
        <v>35</v>
      </c>
      <c r="D41" s="27" t="s">
        <v>36</v>
      </c>
      <c r="E41" s="27" t="s">
        <v>37</v>
      </c>
      <c r="F41" s="27" t="s">
        <v>38</v>
      </c>
      <c r="G41" s="28" t="s">
        <v>104</v>
      </c>
      <c r="H41" s="28">
        <v>3044</v>
      </c>
      <c r="I41" s="29" t="s">
        <v>111</v>
      </c>
      <c r="J41" s="26" t="s">
        <v>106</v>
      </c>
      <c r="K41" s="26" t="s">
        <v>72</v>
      </c>
      <c r="L41" s="26" t="s">
        <v>43</v>
      </c>
      <c r="M41" s="26" t="s">
        <v>44</v>
      </c>
      <c r="N41" s="26" t="s">
        <v>45</v>
      </c>
      <c r="O41" s="26" t="s">
        <v>112</v>
      </c>
      <c r="P41" s="28">
        <v>100</v>
      </c>
      <c r="Q41" s="28">
        <v>100</v>
      </c>
      <c r="R41" s="28"/>
      <c r="S41" s="28">
        <f t="shared" si="0"/>
        <v>0</v>
      </c>
      <c r="T41" s="28">
        <f t="shared" si="1"/>
        <v>0</v>
      </c>
      <c r="U41" s="30">
        <f t="shared" si="16"/>
        <v>132509.234</v>
      </c>
      <c r="V41" s="31">
        <f t="shared" si="17"/>
        <v>225254.67</v>
      </c>
      <c r="W41" s="31">
        <v>32893.480000000003</v>
      </c>
      <c r="X41" s="32">
        <f t="shared" si="3"/>
        <v>0.24823537958116945</v>
      </c>
      <c r="Y41" s="32">
        <f t="shared" si="4"/>
        <v>0.14602796026382051</v>
      </c>
      <c r="Z41" s="37"/>
      <c r="AA41" s="33"/>
      <c r="AB41" s="34"/>
    </row>
    <row r="42" spans="2:31" ht="129.6" x14ac:dyDescent="0.3">
      <c r="B42" s="26" t="s">
        <v>34</v>
      </c>
      <c r="C42" s="26" t="s">
        <v>35</v>
      </c>
      <c r="D42" s="27" t="s">
        <v>36</v>
      </c>
      <c r="E42" s="27" t="s">
        <v>37</v>
      </c>
      <c r="F42" s="27" t="s">
        <v>38</v>
      </c>
      <c r="G42" s="28" t="s">
        <v>104</v>
      </c>
      <c r="H42" s="28">
        <v>3044</v>
      </c>
      <c r="I42" s="29" t="s">
        <v>113</v>
      </c>
      <c r="J42" s="26" t="s">
        <v>106</v>
      </c>
      <c r="K42" s="26" t="s">
        <v>72</v>
      </c>
      <c r="L42" s="26" t="s">
        <v>43</v>
      </c>
      <c r="M42" s="26" t="s">
        <v>44</v>
      </c>
      <c r="N42" s="26" t="s">
        <v>45</v>
      </c>
      <c r="O42" s="26" t="s">
        <v>114</v>
      </c>
      <c r="P42" s="28">
        <v>100</v>
      </c>
      <c r="Q42" s="28">
        <v>100</v>
      </c>
      <c r="R42" s="28"/>
      <c r="S42" s="28">
        <f t="shared" si="0"/>
        <v>0</v>
      </c>
      <c r="T42" s="28">
        <f t="shared" si="1"/>
        <v>0</v>
      </c>
      <c r="U42" s="30">
        <f t="shared" si="16"/>
        <v>132509.234</v>
      </c>
      <c r="V42" s="31">
        <f t="shared" si="17"/>
        <v>225254.67</v>
      </c>
      <c r="W42" s="31">
        <v>32893.480000000003</v>
      </c>
      <c r="X42" s="32">
        <f t="shared" si="3"/>
        <v>0.24823537958116945</v>
      </c>
      <c r="Y42" s="32">
        <f t="shared" si="4"/>
        <v>0.14602796026382051</v>
      </c>
      <c r="Z42" s="37"/>
      <c r="AB42" s="34"/>
    </row>
    <row r="43" spans="2:31" ht="100.8" x14ac:dyDescent="0.3">
      <c r="B43" s="26" t="s">
        <v>34</v>
      </c>
      <c r="C43" s="26" t="s">
        <v>35</v>
      </c>
      <c r="D43" s="27" t="s">
        <v>36</v>
      </c>
      <c r="E43" s="27" t="s">
        <v>37</v>
      </c>
      <c r="F43" s="27" t="s">
        <v>38</v>
      </c>
      <c r="G43" s="28" t="s">
        <v>115</v>
      </c>
      <c r="H43" s="28">
        <v>3044</v>
      </c>
      <c r="I43" s="29" t="s">
        <v>116</v>
      </c>
      <c r="J43" s="26" t="s">
        <v>117</v>
      </c>
      <c r="K43" s="26" t="s">
        <v>72</v>
      </c>
      <c r="L43" s="26" t="s">
        <v>43</v>
      </c>
      <c r="M43" s="26" t="s">
        <v>44</v>
      </c>
      <c r="N43" s="26" t="s">
        <v>118</v>
      </c>
      <c r="O43" s="26" t="s">
        <v>109</v>
      </c>
      <c r="P43" s="28">
        <v>2</v>
      </c>
      <c r="Q43" s="28">
        <v>2</v>
      </c>
      <c r="R43" s="28">
        <v>1</v>
      </c>
      <c r="S43" s="28">
        <f t="shared" si="0"/>
        <v>0.5</v>
      </c>
      <c r="T43" s="28">
        <f t="shared" si="1"/>
        <v>0.5</v>
      </c>
      <c r="U43" s="30">
        <f>121648.48/4</f>
        <v>30412.12</v>
      </c>
      <c r="V43" s="31">
        <f>241667.52/4</f>
        <v>60416.88</v>
      </c>
      <c r="W43" s="46">
        <v>9005.81</v>
      </c>
      <c r="X43" s="32">
        <f t="shared" si="3"/>
        <v>0.29612568936331962</v>
      </c>
      <c r="Y43" s="32">
        <f t="shared" si="4"/>
        <v>0.14906115641853734</v>
      </c>
      <c r="Z43" s="37"/>
      <c r="AA43" s="36"/>
      <c r="AB43" s="34"/>
    </row>
    <row r="44" spans="2:31" ht="100.8" x14ac:dyDescent="0.3">
      <c r="B44" s="26" t="s">
        <v>34</v>
      </c>
      <c r="C44" s="26" t="s">
        <v>35</v>
      </c>
      <c r="D44" s="27" t="s">
        <v>36</v>
      </c>
      <c r="E44" s="27" t="s">
        <v>37</v>
      </c>
      <c r="F44" s="27" t="s">
        <v>38</v>
      </c>
      <c r="G44" s="28" t="s">
        <v>115</v>
      </c>
      <c r="H44" s="28">
        <v>3044</v>
      </c>
      <c r="I44" s="29" t="s">
        <v>119</v>
      </c>
      <c r="J44" s="26" t="s">
        <v>117</v>
      </c>
      <c r="K44" s="26" t="s">
        <v>72</v>
      </c>
      <c r="L44" s="26" t="s">
        <v>43</v>
      </c>
      <c r="M44" s="26" t="s">
        <v>44</v>
      </c>
      <c r="N44" s="26" t="s">
        <v>120</v>
      </c>
      <c r="O44" s="26" t="s">
        <v>121</v>
      </c>
      <c r="P44" s="28">
        <v>12</v>
      </c>
      <c r="Q44" s="28">
        <v>12</v>
      </c>
      <c r="R44" s="28">
        <v>6</v>
      </c>
      <c r="S44" s="28">
        <f t="shared" si="0"/>
        <v>0.5</v>
      </c>
      <c r="T44" s="28">
        <f t="shared" si="1"/>
        <v>0.5</v>
      </c>
      <c r="U44" s="30">
        <f t="shared" ref="U44:U46" si="18">121648.48/4</f>
        <v>30412.12</v>
      </c>
      <c r="V44" s="31">
        <f t="shared" ref="V44:V46" si="19">241667.52/4</f>
        <v>60416.88</v>
      </c>
      <c r="W44" s="46">
        <v>9005.81</v>
      </c>
      <c r="X44" s="32">
        <f t="shared" si="3"/>
        <v>0.29612568936331962</v>
      </c>
      <c r="Y44" s="32">
        <f t="shared" si="4"/>
        <v>0.14906115641853734</v>
      </c>
      <c r="Z44" s="37"/>
      <c r="AA44" s="34"/>
      <c r="AB44" s="34"/>
    </row>
    <row r="45" spans="2:31" ht="100.8" x14ac:dyDescent="0.3">
      <c r="B45" s="26" t="s">
        <v>34</v>
      </c>
      <c r="C45" s="26" t="s">
        <v>35</v>
      </c>
      <c r="D45" s="27" t="s">
        <v>36</v>
      </c>
      <c r="E45" s="27" t="s">
        <v>37</v>
      </c>
      <c r="F45" s="27" t="s">
        <v>38</v>
      </c>
      <c r="G45" s="28" t="s">
        <v>115</v>
      </c>
      <c r="H45" s="28">
        <v>3044</v>
      </c>
      <c r="I45" s="29" t="s">
        <v>122</v>
      </c>
      <c r="J45" s="26" t="s">
        <v>117</v>
      </c>
      <c r="K45" s="26" t="s">
        <v>72</v>
      </c>
      <c r="L45" s="26" t="s">
        <v>43</v>
      </c>
      <c r="M45" s="26" t="s">
        <v>44</v>
      </c>
      <c r="N45" s="26" t="s">
        <v>53</v>
      </c>
      <c r="O45" s="26" t="s">
        <v>54</v>
      </c>
      <c r="P45" s="28">
        <v>2</v>
      </c>
      <c r="Q45" s="28">
        <v>2</v>
      </c>
      <c r="R45" s="28"/>
      <c r="S45" s="28">
        <f t="shared" si="0"/>
        <v>0</v>
      </c>
      <c r="T45" s="28">
        <f t="shared" si="1"/>
        <v>0</v>
      </c>
      <c r="U45" s="30">
        <f t="shared" si="18"/>
        <v>30412.12</v>
      </c>
      <c r="V45" s="31">
        <f t="shared" si="19"/>
        <v>60416.88</v>
      </c>
      <c r="W45" s="46">
        <v>9005.81</v>
      </c>
      <c r="X45" s="32">
        <f t="shared" si="3"/>
        <v>0.29612568936331962</v>
      </c>
      <c r="Y45" s="32">
        <f t="shared" si="4"/>
        <v>0.14906115641853734</v>
      </c>
      <c r="Z45" s="37"/>
      <c r="AA45" s="34"/>
      <c r="AB45" s="34"/>
    </row>
    <row r="46" spans="2:31" ht="100.8" x14ac:dyDescent="0.3">
      <c r="B46" s="26" t="s">
        <v>34</v>
      </c>
      <c r="C46" s="26" t="s">
        <v>35</v>
      </c>
      <c r="D46" s="27" t="s">
        <v>36</v>
      </c>
      <c r="E46" s="27" t="s">
        <v>37</v>
      </c>
      <c r="F46" s="27" t="s">
        <v>38</v>
      </c>
      <c r="G46" s="28" t="s">
        <v>115</v>
      </c>
      <c r="H46" s="28">
        <v>3044</v>
      </c>
      <c r="I46" s="29" t="s">
        <v>123</v>
      </c>
      <c r="J46" s="26" t="s">
        <v>117</v>
      </c>
      <c r="K46" s="26" t="s">
        <v>72</v>
      </c>
      <c r="L46" s="26" t="s">
        <v>43</v>
      </c>
      <c r="M46" s="26" t="s">
        <v>44</v>
      </c>
      <c r="N46" s="26" t="s">
        <v>45</v>
      </c>
      <c r="O46" s="26" t="s">
        <v>124</v>
      </c>
      <c r="P46" s="28">
        <v>100</v>
      </c>
      <c r="Q46" s="28">
        <v>100</v>
      </c>
      <c r="R46" s="28">
        <v>27</v>
      </c>
      <c r="S46" s="28">
        <f t="shared" si="0"/>
        <v>0.27</v>
      </c>
      <c r="T46" s="28">
        <f t="shared" si="1"/>
        <v>0.27</v>
      </c>
      <c r="U46" s="30">
        <f t="shared" si="18"/>
        <v>30412.12</v>
      </c>
      <c r="V46" s="31">
        <f t="shared" si="19"/>
        <v>60416.88</v>
      </c>
      <c r="W46" s="46">
        <v>9005.7999999999993</v>
      </c>
      <c r="X46" s="32">
        <f t="shared" si="3"/>
        <v>0.29612536054704502</v>
      </c>
      <c r="Y46" s="32">
        <f t="shared" si="4"/>
        <v>0.14906099090188041</v>
      </c>
      <c r="Z46" s="37"/>
      <c r="AA46" s="34"/>
      <c r="AB46" s="34"/>
    </row>
    <row r="47" spans="2:31" ht="115.2" x14ac:dyDescent="0.3">
      <c r="B47" s="26" t="s">
        <v>34</v>
      </c>
      <c r="C47" s="26" t="s">
        <v>35</v>
      </c>
      <c r="D47" s="27" t="s">
        <v>36</v>
      </c>
      <c r="E47" s="27" t="s">
        <v>37</v>
      </c>
      <c r="F47" s="27" t="s">
        <v>38</v>
      </c>
      <c r="G47" s="28" t="s">
        <v>125</v>
      </c>
      <c r="H47" s="28">
        <v>3044</v>
      </c>
      <c r="I47" s="29" t="s">
        <v>126</v>
      </c>
      <c r="J47" s="26" t="s">
        <v>127</v>
      </c>
      <c r="K47" s="26" t="s">
        <v>72</v>
      </c>
      <c r="L47" s="26" t="s">
        <v>43</v>
      </c>
      <c r="M47" s="26" t="s">
        <v>44</v>
      </c>
      <c r="N47" s="26" t="s">
        <v>53</v>
      </c>
      <c r="O47" s="26" t="s">
        <v>54</v>
      </c>
      <c r="P47" s="28">
        <v>1</v>
      </c>
      <c r="Q47" s="28">
        <v>1</v>
      </c>
      <c r="R47" s="28">
        <v>1</v>
      </c>
      <c r="S47" s="28">
        <f t="shared" si="0"/>
        <v>1</v>
      </c>
      <c r="T47" s="28">
        <f t="shared" si="1"/>
        <v>1</v>
      </c>
      <c r="U47" s="30">
        <f>458572.17/5</f>
        <v>91714.433999999994</v>
      </c>
      <c r="V47" s="31">
        <f>911336.35/5</f>
        <v>182267.27</v>
      </c>
      <c r="W47" s="31">
        <v>31308.21</v>
      </c>
      <c r="X47" s="32">
        <f t="shared" si="3"/>
        <v>0.34136622377236719</v>
      </c>
      <c r="Y47" s="32">
        <f t="shared" si="4"/>
        <v>0.17177088349433225</v>
      </c>
      <c r="Z47" s="37"/>
      <c r="AA47" s="34"/>
      <c r="AB47" s="34"/>
    </row>
    <row r="48" spans="2:31" ht="115.2" x14ac:dyDescent="0.3">
      <c r="B48" s="26" t="s">
        <v>34</v>
      </c>
      <c r="C48" s="26" t="s">
        <v>35</v>
      </c>
      <c r="D48" s="27" t="s">
        <v>36</v>
      </c>
      <c r="E48" s="27" t="s">
        <v>37</v>
      </c>
      <c r="F48" s="27" t="s">
        <v>38</v>
      </c>
      <c r="G48" s="28" t="s">
        <v>125</v>
      </c>
      <c r="H48" s="28">
        <v>3044</v>
      </c>
      <c r="I48" s="29" t="s">
        <v>128</v>
      </c>
      <c r="J48" s="26" t="s">
        <v>127</v>
      </c>
      <c r="K48" s="26" t="s">
        <v>72</v>
      </c>
      <c r="L48" s="26" t="s">
        <v>43</v>
      </c>
      <c r="M48" s="26" t="s">
        <v>44</v>
      </c>
      <c r="N48" s="26" t="s">
        <v>53</v>
      </c>
      <c r="O48" s="26" t="s">
        <v>54</v>
      </c>
      <c r="P48" s="28">
        <v>1</v>
      </c>
      <c r="Q48" s="28">
        <v>1</v>
      </c>
      <c r="R48" s="28"/>
      <c r="S48" s="28">
        <f t="shared" si="0"/>
        <v>0</v>
      </c>
      <c r="T48" s="28">
        <f t="shared" si="1"/>
        <v>0</v>
      </c>
      <c r="U48" s="30">
        <f t="shared" ref="U48:U51" si="20">458572.17/5</f>
        <v>91714.433999999994</v>
      </c>
      <c r="V48" s="31">
        <f t="shared" ref="V48:V51" si="21">911336.35/5</f>
        <v>182267.27</v>
      </c>
      <c r="W48" s="31">
        <v>31308.21</v>
      </c>
      <c r="X48" s="32">
        <f t="shared" si="3"/>
        <v>0.34136622377236719</v>
      </c>
      <c r="Y48" s="32">
        <f t="shared" si="4"/>
        <v>0.17177088349433225</v>
      </c>
      <c r="Z48" s="37"/>
      <c r="AA48" s="34"/>
      <c r="AB48" s="34"/>
    </row>
    <row r="49" spans="2:28" ht="115.2" x14ac:dyDescent="0.3">
      <c r="B49" s="26" t="s">
        <v>34</v>
      </c>
      <c r="C49" s="26" t="s">
        <v>35</v>
      </c>
      <c r="D49" s="27" t="s">
        <v>36</v>
      </c>
      <c r="E49" s="27" t="s">
        <v>37</v>
      </c>
      <c r="F49" s="27" t="s">
        <v>38</v>
      </c>
      <c r="G49" s="28" t="s">
        <v>125</v>
      </c>
      <c r="H49" s="28">
        <v>3044</v>
      </c>
      <c r="I49" s="29" t="s">
        <v>129</v>
      </c>
      <c r="J49" s="26" t="s">
        <v>127</v>
      </c>
      <c r="K49" s="26" t="s">
        <v>72</v>
      </c>
      <c r="L49" s="26" t="s">
        <v>43</v>
      </c>
      <c r="M49" s="26" t="s">
        <v>44</v>
      </c>
      <c r="N49" s="26" t="s">
        <v>53</v>
      </c>
      <c r="O49" s="26" t="s">
        <v>54</v>
      </c>
      <c r="P49" s="28">
        <v>1</v>
      </c>
      <c r="Q49" s="28">
        <v>1</v>
      </c>
      <c r="R49" s="28"/>
      <c r="S49" s="28">
        <f t="shared" si="0"/>
        <v>0</v>
      </c>
      <c r="T49" s="28">
        <f t="shared" si="1"/>
        <v>0</v>
      </c>
      <c r="U49" s="30">
        <f t="shared" si="20"/>
        <v>91714.433999999994</v>
      </c>
      <c r="V49" s="31">
        <f t="shared" si="21"/>
        <v>182267.27</v>
      </c>
      <c r="W49" s="31">
        <v>31308.22</v>
      </c>
      <c r="X49" s="32">
        <f t="shared" si="3"/>
        <v>0.34136633280645884</v>
      </c>
      <c r="Y49" s="32">
        <f t="shared" si="4"/>
        <v>0.17177093835881782</v>
      </c>
      <c r="Z49" s="37"/>
      <c r="AA49" s="34"/>
      <c r="AB49" s="34"/>
    </row>
    <row r="50" spans="2:28" ht="115.2" x14ac:dyDescent="0.3">
      <c r="B50" s="26" t="s">
        <v>34</v>
      </c>
      <c r="C50" s="26" t="s">
        <v>35</v>
      </c>
      <c r="D50" s="27" t="s">
        <v>36</v>
      </c>
      <c r="E50" s="27" t="s">
        <v>37</v>
      </c>
      <c r="F50" s="27" t="s">
        <v>38</v>
      </c>
      <c r="G50" s="28" t="s">
        <v>125</v>
      </c>
      <c r="H50" s="28">
        <v>3044</v>
      </c>
      <c r="I50" s="29" t="s">
        <v>130</v>
      </c>
      <c r="J50" s="26" t="s">
        <v>127</v>
      </c>
      <c r="K50" s="26" t="s">
        <v>72</v>
      </c>
      <c r="L50" s="26" t="s">
        <v>43</v>
      </c>
      <c r="M50" s="26" t="s">
        <v>44</v>
      </c>
      <c r="N50" s="26" t="s">
        <v>53</v>
      </c>
      <c r="O50" s="26" t="s">
        <v>54</v>
      </c>
      <c r="P50" s="28">
        <v>1</v>
      </c>
      <c r="Q50" s="28">
        <v>1</v>
      </c>
      <c r="R50" s="28">
        <v>0.15</v>
      </c>
      <c r="S50" s="28">
        <f t="shared" si="0"/>
        <v>0.15</v>
      </c>
      <c r="T50" s="28">
        <f t="shared" si="1"/>
        <v>0.15</v>
      </c>
      <c r="U50" s="30">
        <f t="shared" si="20"/>
        <v>91714.433999999994</v>
      </c>
      <c r="V50" s="31">
        <f t="shared" si="21"/>
        <v>182267.27</v>
      </c>
      <c r="W50" s="31">
        <v>31308.22</v>
      </c>
      <c r="X50" s="32">
        <f t="shared" si="3"/>
        <v>0.34136633280645884</v>
      </c>
      <c r="Y50" s="32">
        <f t="shared" si="4"/>
        <v>0.17177093835881782</v>
      </c>
      <c r="Z50" s="37"/>
      <c r="AA50" s="34"/>
      <c r="AB50" s="34"/>
    </row>
    <row r="51" spans="2:28" ht="115.2" x14ac:dyDescent="0.3">
      <c r="B51" s="26" t="s">
        <v>34</v>
      </c>
      <c r="C51" s="26" t="s">
        <v>35</v>
      </c>
      <c r="D51" s="27" t="s">
        <v>36</v>
      </c>
      <c r="E51" s="27" t="s">
        <v>37</v>
      </c>
      <c r="F51" s="27" t="s">
        <v>38</v>
      </c>
      <c r="G51" s="28" t="s">
        <v>125</v>
      </c>
      <c r="H51" s="28">
        <v>3044</v>
      </c>
      <c r="I51" s="29" t="s">
        <v>131</v>
      </c>
      <c r="J51" s="26" t="s">
        <v>127</v>
      </c>
      <c r="K51" s="26" t="s">
        <v>72</v>
      </c>
      <c r="L51" s="26" t="s">
        <v>43</v>
      </c>
      <c r="M51" s="26" t="s">
        <v>44</v>
      </c>
      <c r="N51" s="26" t="s">
        <v>45</v>
      </c>
      <c r="O51" s="26" t="s">
        <v>132</v>
      </c>
      <c r="P51" s="28">
        <v>100</v>
      </c>
      <c r="Q51" s="28">
        <v>100</v>
      </c>
      <c r="R51" s="28"/>
      <c r="S51" s="28">
        <f t="shared" si="0"/>
        <v>0</v>
      </c>
      <c r="T51" s="28">
        <f t="shared" si="1"/>
        <v>0</v>
      </c>
      <c r="U51" s="30">
        <f t="shared" si="20"/>
        <v>91714.433999999994</v>
      </c>
      <c r="V51" s="31">
        <f t="shared" si="21"/>
        <v>182267.27</v>
      </c>
      <c r="W51" s="31">
        <v>31308.22</v>
      </c>
      <c r="X51" s="32">
        <f t="shared" si="3"/>
        <v>0.34136633280645884</v>
      </c>
      <c r="Y51" s="32">
        <f t="shared" si="4"/>
        <v>0.17177093835881782</v>
      </c>
      <c r="Z51" s="37"/>
      <c r="AA51" s="34"/>
      <c r="AB51" s="34"/>
    </row>
    <row r="52" spans="2:28" ht="115.2" x14ac:dyDescent="0.3">
      <c r="B52" s="26" t="s">
        <v>34</v>
      </c>
      <c r="C52" s="26" t="s">
        <v>35</v>
      </c>
      <c r="D52" s="27" t="s">
        <v>36</v>
      </c>
      <c r="E52" s="27" t="s">
        <v>37</v>
      </c>
      <c r="F52" s="27" t="s">
        <v>38</v>
      </c>
      <c r="G52" s="28" t="s">
        <v>133</v>
      </c>
      <c r="H52" s="28">
        <v>3044</v>
      </c>
      <c r="I52" s="29" t="s">
        <v>134</v>
      </c>
      <c r="J52" s="26" t="s">
        <v>127</v>
      </c>
      <c r="K52" s="26" t="s">
        <v>72</v>
      </c>
      <c r="L52" s="26" t="s">
        <v>43</v>
      </c>
      <c r="M52" s="26" t="s">
        <v>44</v>
      </c>
      <c r="N52" s="26" t="s">
        <v>53</v>
      </c>
      <c r="O52" s="26" t="s">
        <v>54</v>
      </c>
      <c r="P52" s="28">
        <v>1</v>
      </c>
      <c r="Q52" s="28">
        <v>1</v>
      </c>
      <c r="R52" s="28"/>
      <c r="S52" s="28">
        <f t="shared" si="0"/>
        <v>0</v>
      </c>
      <c r="T52" s="28">
        <f t="shared" si="1"/>
        <v>0</v>
      </c>
      <c r="U52" s="30">
        <f>311735.77/3</f>
        <v>103911.92333333334</v>
      </c>
      <c r="V52" s="31">
        <v>202062.64</v>
      </c>
      <c r="W52" s="46">
        <v>31225.14</v>
      </c>
      <c r="X52" s="32">
        <f t="shared" si="3"/>
        <v>0.30049621831976481</v>
      </c>
      <c r="Y52" s="32">
        <f t="shared" si="4"/>
        <v>0.15453198077586236</v>
      </c>
      <c r="Z52" s="37"/>
      <c r="AA52" s="36"/>
      <c r="AB52" s="34"/>
    </row>
    <row r="53" spans="2:28" ht="115.2" x14ac:dyDescent="0.3">
      <c r="B53" s="26" t="s">
        <v>34</v>
      </c>
      <c r="C53" s="26" t="s">
        <v>35</v>
      </c>
      <c r="D53" s="27" t="s">
        <v>36</v>
      </c>
      <c r="E53" s="27" t="s">
        <v>37</v>
      </c>
      <c r="F53" s="27" t="s">
        <v>38</v>
      </c>
      <c r="G53" s="28" t="s">
        <v>133</v>
      </c>
      <c r="H53" s="28">
        <v>3044</v>
      </c>
      <c r="I53" s="29" t="s">
        <v>135</v>
      </c>
      <c r="J53" s="26" t="s">
        <v>127</v>
      </c>
      <c r="K53" s="26" t="s">
        <v>72</v>
      </c>
      <c r="L53" s="26" t="s">
        <v>43</v>
      </c>
      <c r="M53" s="26" t="s">
        <v>44</v>
      </c>
      <c r="N53" s="26" t="s">
        <v>53</v>
      </c>
      <c r="O53" s="26" t="s">
        <v>54</v>
      </c>
      <c r="P53" s="28">
        <v>1</v>
      </c>
      <c r="Q53" s="28">
        <v>1</v>
      </c>
      <c r="R53" s="28"/>
      <c r="S53" s="28">
        <f t="shared" si="0"/>
        <v>0</v>
      </c>
      <c r="T53" s="28">
        <f t="shared" si="1"/>
        <v>0</v>
      </c>
      <c r="U53" s="30">
        <f t="shared" ref="U53:U54" si="22">311735.77/3</f>
        <v>103911.92333333334</v>
      </c>
      <c r="V53" s="31">
        <v>202062.64</v>
      </c>
      <c r="W53" s="46">
        <v>31225.14</v>
      </c>
      <c r="X53" s="32">
        <f t="shared" si="3"/>
        <v>0.30049621831976481</v>
      </c>
      <c r="Y53" s="32">
        <f t="shared" si="4"/>
        <v>0.15453198077586236</v>
      </c>
      <c r="Z53" s="37"/>
      <c r="AA53" s="36"/>
      <c r="AB53" s="34"/>
    </row>
    <row r="54" spans="2:28" ht="115.2" x14ac:dyDescent="0.3">
      <c r="B54" s="26" t="s">
        <v>34</v>
      </c>
      <c r="C54" s="26" t="s">
        <v>35</v>
      </c>
      <c r="D54" s="27" t="s">
        <v>36</v>
      </c>
      <c r="E54" s="27" t="s">
        <v>37</v>
      </c>
      <c r="F54" s="27" t="s">
        <v>38</v>
      </c>
      <c r="G54" s="28" t="s">
        <v>133</v>
      </c>
      <c r="H54" s="28">
        <v>3044</v>
      </c>
      <c r="I54" s="29" t="s">
        <v>136</v>
      </c>
      <c r="J54" s="26" t="s">
        <v>127</v>
      </c>
      <c r="K54" s="26" t="s">
        <v>72</v>
      </c>
      <c r="L54" s="26" t="s">
        <v>43</v>
      </c>
      <c r="M54" s="26" t="s">
        <v>44</v>
      </c>
      <c r="N54" s="26" t="s">
        <v>53</v>
      </c>
      <c r="O54" s="26" t="s">
        <v>54</v>
      </c>
      <c r="P54" s="28">
        <v>1</v>
      </c>
      <c r="Q54" s="28">
        <v>1</v>
      </c>
      <c r="R54" s="28"/>
      <c r="S54" s="28">
        <f t="shared" si="0"/>
        <v>0</v>
      </c>
      <c r="T54" s="28">
        <f t="shared" si="1"/>
        <v>0</v>
      </c>
      <c r="U54" s="30">
        <f t="shared" si="22"/>
        <v>103911.92333333334</v>
      </c>
      <c r="V54" s="31">
        <v>202062.65</v>
      </c>
      <c r="W54" s="46">
        <v>31225.13</v>
      </c>
      <c r="X54" s="32">
        <f t="shared" si="3"/>
        <v>0.30049612208441784</v>
      </c>
      <c r="Y54" s="32">
        <f t="shared" si="4"/>
        <v>0.15453192363853488</v>
      </c>
      <c r="Z54" s="37"/>
      <c r="AA54" s="36"/>
      <c r="AB54" s="34"/>
    </row>
    <row r="55" spans="2:28" ht="72" x14ac:dyDescent="0.3">
      <c r="B55" s="26" t="s">
        <v>34</v>
      </c>
      <c r="C55" s="26" t="s">
        <v>35</v>
      </c>
      <c r="D55" s="27" t="s">
        <v>36</v>
      </c>
      <c r="E55" s="27" t="s">
        <v>37</v>
      </c>
      <c r="F55" s="27" t="s">
        <v>38</v>
      </c>
      <c r="G55" s="28" t="s">
        <v>137</v>
      </c>
      <c r="H55" s="28">
        <v>3044</v>
      </c>
      <c r="I55" s="29" t="s">
        <v>138</v>
      </c>
      <c r="J55" s="26" t="s">
        <v>139</v>
      </c>
      <c r="K55" s="26" t="s">
        <v>72</v>
      </c>
      <c r="L55" s="26" t="s">
        <v>43</v>
      </c>
      <c r="M55" s="26" t="s">
        <v>44</v>
      </c>
      <c r="N55" s="26" t="s">
        <v>53</v>
      </c>
      <c r="O55" s="26" t="s">
        <v>54</v>
      </c>
      <c r="P55" s="28">
        <v>1</v>
      </c>
      <c r="Q55" s="28">
        <v>1</v>
      </c>
      <c r="R55" s="28">
        <v>1</v>
      </c>
      <c r="S55" s="28">
        <f t="shared" si="0"/>
        <v>1</v>
      </c>
      <c r="T55" s="28">
        <f t="shared" si="1"/>
        <v>1</v>
      </c>
      <c r="U55" s="30">
        <f>112620.27/4</f>
        <v>28155.067500000001</v>
      </c>
      <c r="V55" s="31">
        <f>223308.94/4</f>
        <v>55827.235000000001</v>
      </c>
      <c r="W55" s="40">
        <v>9289.75</v>
      </c>
      <c r="X55" s="32">
        <f t="shared" si="3"/>
        <v>0.32994948422695131</v>
      </c>
      <c r="Y55" s="32">
        <f t="shared" si="4"/>
        <v>0.16640175713520472</v>
      </c>
      <c r="Z55" s="37"/>
      <c r="AA55" s="34"/>
      <c r="AB55" s="34"/>
    </row>
    <row r="56" spans="2:28" ht="72" x14ac:dyDescent="0.3">
      <c r="B56" s="26" t="s">
        <v>34</v>
      </c>
      <c r="C56" s="26" t="s">
        <v>35</v>
      </c>
      <c r="D56" s="27" t="s">
        <v>36</v>
      </c>
      <c r="E56" s="27" t="s">
        <v>37</v>
      </c>
      <c r="F56" s="27" t="s">
        <v>38</v>
      </c>
      <c r="G56" s="28" t="s">
        <v>137</v>
      </c>
      <c r="H56" s="28">
        <v>3044</v>
      </c>
      <c r="I56" s="29" t="s">
        <v>140</v>
      </c>
      <c r="J56" s="26" t="s">
        <v>141</v>
      </c>
      <c r="K56" s="26" t="s">
        <v>72</v>
      </c>
      <c r="L56" s="26" t="s">
        <v>43</v>
      </c>
      <c r="M56" s="26" t="s">
        <v>44</v>
      </c>
      <c r="N56" s="26" t="s">
        <v>53</v>
      </c>
      <c r="O56" s="26" t="s">
        <v>54</v>
      </c>
      <c r="P56" s="28">
        <v>1</v>
      </c>
      <c r="Q56" s="28">
        <v>1</v>
      </c>
      <c r="R56" s="28"/>
      <c r="S56" s="28">
        <f t="shared" si="0"/>
        <v>0</v>
      </c>
      <c r="T56" s="28">
        <f t="shared" si="1"/>
        <v>0</v>
      </c>
      <c r="U56" s="30">
        <f t="shared" ref="U56:U58" si="23">112620.27/4</f>
        <v>28155.067500000001</v>
      </c>
      <c r="V56" s="31">
        <f t="shared" ref="V56:V58" si="24">223308.94/4</f>
        <v>55827.235000000001</v>
      </c>
      <c r="W56" s="40">
        <v>9289.75</v>
      </c>
      <c r="X56" s="32">
        <f t="shared" si="3"/>
        <v>0.32994948422695131</v>
      </c>
      <c r="Y56" s="32">
        <f t="shared" si="4"/>
        <v>0.16640175713520472</v>
      </c>
      <c r="Z56" s="37"/>
      <c r="AA56" s="34"/>
      <c r="AB56" s="34"/>
    </row>
    <row r="57" spans="2:28" ht="72" x14ac:dyDescent="0.3">
      <c r="B57" s="26" t="s">
        <v>34</v>
      </c>
      <c r="C57" s="26" t="s">
        <v>35</v>
      </c>
      <c r="D57" s="27" t="s">
        <v>36</v>
      </c>
      <c r="E57" s="27" t="s">
        <v>37</v>
      </c>
      <c r="F57" s="27" t="s">
        <v>38</v>
      </c>
      <c r="G57" s="28" t="s">
        <v>137</v>
      </c>
      <c r="H57" s="28">
        <v>3044</v>
      </c>
      <c r="I57" s="29" t="s">
        <v>142</v>
      </c>
      <c r="J57" s="26" t="s">
        <v>143</v>
      </c>
      <c r="K57" s="26" t="s">
        <v>72</v>
      </c>
      <c r="L57" s="26" t="s">
        <v>43</v>
      </c>
      <c r="M57" s="26" t="s">
        <v>44</v>
      </c>
      <c r="N57" s="26" t="s">
        <v>65</v>
      </c>
      <c r="O57" s="26" t="s">
        <v>66</v>
      </c>
      <c r="P57" s="28">
        <v>1</v>
      </c>
      <c r="Q57" s="28">
        <v>1</v>
      </c>
      <c r="R57" s="28"/>
      <c r="S57" s="28">
        <f t="shared" si="0"/>
        <v>0</v>
      </c>
      <c r="T57" s="28">
        <f t="shared" si="1"/>
        <v>0</v>
      </c>
      <c r="U57" s="30">
        <f t="shared" si="23"/>
        <v>28155.067500000001</v>
      </c>
      <c r="V57" s="31">
        <f t="shared" si="24"/>
        <v>55827.235000000001</v>
      </c>
      <c r="W57" s="40">
        <v>9289.75</v>
      </c>
      <c r="X57" s="32">
        <f t="shared" si="3"/>
        <v>0.32994948422695131</v>
      </c>
      <c r="Y57" s="32">
        <f t="shared" si="4"/>
        <v>0.16640175713520472</v>
      </c>
      <c r="Z57" s="37"/>
      <c r="AA57" s="34"/>
      <c r="AB57" s="34"/>
    </row>
    <row r="58" spans="2:28" ht="72" x14ac:dyDescent="0.3">
      <c r="B58" s="26" t="s">
        <v>34</v>
      </c>
      <c r="C58" s="26" t="s">
        <v>35</v>
      </c>
      <c r="D58" s="27" t="s">
        <v>36</v>
      </c>
      <c r="E58" s="27" t="s">
        <v>37</v>
      </c>
      <c r="F58" s="27" t="s">
        <v>38</v>
      </c>
      <c r="G58" s="28" t="s">
        <v>137</v>
      </c>
      <c r="H58" s="28">
        <v>3044</v>
      </c>
      <c r="I58" s="29" t="s">
        <v>144</v>
      </c>
      <c r="J58" s="26" t="s">
        <v>145</v>
      </c>
      <c r="K58" s="26" t="s">
        <v>72</v>
      </c>
      <c r="L58" s="26" t="s">
        <v>43</v>
      </c>
      <c r="M58" s="26" t="s">
        <v>44</v>
      </c>
      <c r="N58" s="26" t="s">
        <v>45</v>
      </c>
      <c r="O58" s="26" t="s">
        <v>146</v>
      </c>
      <c r="P58" s="28">
        <v>100</v>
      </c>
      <c r="Q58" s="28">
        <v>100</v>
      </c>
      <c r="R58" s="28"/>
      <c r="S58" s="28">
        <f t="shared" si="0"/>
        <v>0</v>
      </c>
      <c r="T58" s="28">
        <f t="shared" si="1"/>
        <v>0</v>
      </c>
      <c r="U58" s="30">
        <f t="shared" si="23"/>
        <v>28155.067500000001</v>
      </c>
      <c r="V58" s="31">
        <f t="shared" si="24"/>
        <v>55827.235000000001</v>
      </c>
      <c r="W58" s="40">
        <v>9289.75</v>
      </c>
      <c r="X58" s="32">
        <f t="shared" si="3"/>
        <v>0.32994948422695131</v>
      </c>
      <c r="Y58" s="32">
        <f t="shared" si="4"/>
        <v>0.16640175713520472</v>
      </c>
      <c r="Z58" s="37"/>
      <c r="AA58" s="34"/>
      <c r="AB58" s="34"/>
    </row>
    <row r="59" spans="2:28" ht="72" x14ac:dyDescent="0.3">
      <c r="B59" s="26" t="s">
        <v>34</v>
      </c>
      <c r="C59" s="26" t="s">
        <v>35</v>
      </c>
      <c r="D59" s="27" t="s">
        <v>36</v>
      </c>
      <c r="E59" s="27" t="s">
        <v>37</v>
      </c>
      <c r="F59" s="27" t="s">
        <v>38</v>
      </c>
      <c r="G59" s="28" t="s">
        <v>147</v>
      </c>
      <c r="H59" s="28">
        <v>3044</v>
      </c>
      <c r="I59" s="29" t="s">
        <v>148</v>
      </c>
      <c r="J59" s="26" t="s">
        <v>149</v>
      </c>
      <c r="K59" s="26" t="s">
        <v>72</v>
      </c>
      <c r="L59" s="26" t="s">
        <v>43</v>
      </c>
      <c r="M59" s="26" t="s">
        <v>44</v>
      </c>
      <c r="N59" s="26" t="s">
        <v>150</v>
      </c>
      <c r="O59" s="26" t="s">
        <v>151</v>
      </c>
      <c r="P59" s="28">
        <v>1</v>
      </c>
      <c r="Q59" s="28">
        <v>1</v>
      </c>
      <c r="R59" s="28"/>
      <c r="S59" s="28">
        <f t="shared" si="0"/>
        <v>0</v>
      </c>
      <c r="T59" s="28">
        <f t="shared" si="1"/>
        <v>0</v>
      </c>
      <c r="U59" s="30">
        <f>135894.24/4</f>
        <v>33973.56</v>
      </c>
      <c r="V59" s="31">
        <v>67641.78</v>
      </c>
      <c r="W59" s="40">
        <v>15341.32</v>
      </c>
      <c r="X59" s="32">
        <f t="shared" si="3"/>
        <v>0.45156645344202967</v>
      </c>
      <c r="Y59" s="32">
        <f t="shared" si="4"/>
        <v>0.22680242891301797</v>
      </c>
      <c r="Z59" s="37"/>
      <c r="AA59" s="34"/>
      <c r="AB59" s="34"/>
    </row>
    <row r="60" spans="2:28" ht="72" x14ac:dyDescent="0.3">
      <c r="B60" s="26" t="s">
        <v>34</v>
      </c>
      <c r="C60" s="26" t="s">
        <v>35</v>
      </c>
      <c r="D60" s="27" t="s">
        <v>36</v>
      </c>
      <c r="E60" s="27" t="s">
        <v>37</v>
      </c>
      <c r="F60" s="27" t="s">
        <v>38</v>
      </c>
      <c r="G60" s="28" t="s">
        <v>147</v>
      </c>
      <c r="H60" s="28">
        <v>3044</v>
      </c>
      <c r="I60" s="29" t="s">
        <v>152</v>
      </c>
      <c r="J60" s="26" t="s">
        <v>149</v>
      </c>
      <c r="K60" s="26" t="s">
        <v>72</v>
      </c>
      <c r="L60" s="26" t="s">
        <v>43</v>
      </c>
      <c r="M60" s="26" t="s">
        <v>44</v>
      </c>
      <c r="N60" s="26" t="s">
        <v>153</v>
      </c>
      <c r="O60" s="26" t="s">
        <v>154</v>
      </c>
      <c r="P60" s="28">
        <v>1</v>
      </c>
      <c r="Q60" s="28">
        <v>1</v>
      </c>
      <c r="R60" s="28">
        <v>0.16</v>
      </c>
      <c r="S60" s="28">
        <f t="shared" si="0"/>
        <v>0.16</v>
      </c>
      <c r="T60" s="28">
        <f t="shared" si="1"/>
        <v>0.16</v>
      </c>
      <c r="U60" s="30">
        <f t="shared" ref="U60:U62" si="25">135894.24/4</f>
        <v>33973.56</v>
      </c>
      <c r="V60" s="31">
        <v>67641.78</v>
      </c>
      <c r="W60" s="40">
        <v>15341.32</v>
      </c>
      <c r="X60" s="32">
        <f t="shared" si="3"/>
        <v>0.45156645344202967</v>
      </c>
      <c r="Y60" s="32">
        <f t="shared" si="4"/>
        <v>0.22680242891301797</v>
      </c>
      <c r="Z60" s="37"/>
      <c r="AA60" s="34"/>
      <c r="AB60" s="34"/>
    </row>
    <row r="61" spans="2:28" ht="72" x14ac:dyDescent="0.3">
      <c r="B61" s="26" t="s">
        <v>34</v>
      </c>
      <c r="C61" s="26" t="s">
        <v>35</v>
      </c>
      <c r="D61" s="27" t="s">
        <v>36</v>
      </c>
      <c r="E61" s="27" t="s">
        <v>37</v>
      </c>
      <c r="F61" s="27" t="s">
        <v>38</v>
      </c>
      <c r="G61" s="28" t="s">
        <v>147</v>
      </c>
      <c r="H61" s="28">
        <v>3044</v>
      </c>
      <c r="I61" s="29" t="s">
        <v>155</v>
      </c>
      <c r="J61" s="26" t="s">
        <v>149</v>
      </c>
      <c r="K61" s="26" t="s">
        <v>72</v>
      </c>
      <c r="L61" s="26" t="s">
        <v>43</v>
      </c>
      <c r="M61" s="26" t="s">
        <v>44</v>
      </c>
      <c r="N61" s="26" t="s">
        <v>53</v>
      </c>
      <c r="O61" s="26" t="s">
        <v>54</v>
      </c>
      <c r="P61" s="28">
        <v>1</v>
      </c>
      <c r="Q61" s="28">
        <v>1</v>
      </c>
      <c r="R61" s="28"/>
      <c r="S61" s="28">
        <f t="shared" si="0"/>
        <v>0</v>
      </c>
      <c r="T61" s="28">
        <f t="shared" si="1"/>
        <v>0</v>
      </c>
      <c r="U61" s="30">
        <f t="shared" si="25"/>
        <v>33973.56</v>
      </c>
      <c r="V61" s="31">
        <v>67641.78</v>
      </c>
      <c r="W61" s="40">
        <v>15341.32</v>
      </c>
      <c r="X61" s="32">
        <f t="shared" si="3"/>
        <v>0.45156645344202967</v>
      </c>
      <c r="Y61" s="32">
        <f t="shared" si="4"/>
        <v>0.22680242891301797</v>
      </c>
      <c r="Z61" s="37"/>
      <c r="AA61" s="34"/>
      <c r="AB61" s="34"/>
    </row>
    <row r="62" spans="2:28" ht="72" x14ac:dyDescent="0.3">
      <c r="B62" s="26" t="s">
        <v>34</v>
      </c>
      <c r="C62" s="26" t="s">
        <v>35</v>
      </c>
      <c r="D62" s="27" t="s">
        <v>36</v>
      </c>
      <c r="E62" s="27" t="s">
        <v>37</v>
      </c>
      <c r="F62" s="27" t="s">
        <v>38</v>
      </c>
      <c r="G62" s="28" t="s">
        <v>147</v>
      </c>
      <c r="H62" s="28">
        <v>3044</v>
      </c>
      <c r="I62" s="29" t="s">
        <v>156</v>
      </c>
      <c r="J62" s="26" t="s">
        <v>149</v>
      </c>
      <c r="K62" s="26" t="s">
        <v>72</v>
      </c>
      <c r="L62" s="26" t="s">
        <v>43</v>
      </c>
      <c r="M62" s="26" t="s">
        <v>44</v>
      </c>
      <c r="N62" s="26" t="s">
        <v>45</v>
      </c>
      <c r="O62" s="26" t="s">
        <v>157</v>
      </c>
      <c r="P62" s="28">
        <v>100</v>
      </c>
      <c r="Q62" s="28">
        <v>100</v>
      </c>
      <c r="R62" s="28"/>
      <c r="S62" s="28">
        <f t="shared" si="0"/>
        <v>0</v>
      </c>
      <c r="T62" s="28">
        <f t="shared" si="1"/>
        <v>0</v>
      </c>
      <c r="U62" s="30">
        <f t="shared" si="25"/>
        <v>33973.56</v>
      </c>
      <c r="V62" s="31">
        <v>67641.77</v>
      </c>
      <c r="W62" s="40">
        <v>15341.32</v>
      </c>
      <c r="X62" s="32">
        <f t="shared" si="3"/>
        <v>0.45156645344202967</v>
      </c>
      <c r="Y62" s="32">
        <f t="shared" si="4"/>
        <v>0.22680246244295499</v>
      </c>
      <c r="Z62" s="37"/>
      <c r="AA62" s="34"/>
      <c r="AB62" s="34"/>
    </row>
    <row r="63" spans="2:28" ht="100.8" x14ac:dyDescent="0.3">
      <c r="B63" s="26" t="s">
        <v>34</v>
      </c>
      <c r="C63" s="26" t="s">
        <v>35</v>
      </c>
      <c r="D63" s="27" t="s">
        <v>36</v>
      </c>
      <c r="E63" s="27" t="s">
        <v>37</v>
      </c>
      <c r="F63" s="27" t="s">
        <v>38</v>
      </c>
      <c r="G63" s="28" t="s">
        <v>158</v>
      </c>
      <c r="H63" s="28">
        <v>3044</v>
      </c>
      <c r="I63" s="29" t="s">
        <v>159</v>
      </c>
      <c r="J63" s="26" t="s">
        <v>160</v>
      </c>
      <c r="K63" s="26" t="s">
        <v>72</v>
      </c>
      <c r="L63" s="26" t="s">
        <v>43</v>
      </c>
      <c r="M63" s="26" t="s">
        <v>44</v>
      </c>
      <c r="N63" s="26" t="s">
        <v>161</v>
      </c>
      <c r="O63" s="26" t="s">
        <v>162</v>
      </c>
      <c r="P63" s="28">
        <v>4</v>
      </c>
      <c r="Q63" s="28">
        <v>4</v>
      </c>
      <c r="R63" s="28">
        <v>1</v>
      </c>
      <c r="S63" s="28">
        <f t="shared" si="0"/>
        <v>0.25</v>
      </c>
      <c r="T63" s="28">
        <f t="shared" si="1"/>
        <v>0.25</v>
      </c>
      <c r="U63" s="30">
        <f>689496.86/4</f>
        <v>172374.215</v>
      </c>
      <c r="V63" s="31">
        <f>1157529.38/4</f>
        <v>289382.34499999997</v>
      </c>
      <c r="W63" s="46">
        <v>39150.400000000001</v>
      </c>
      <c r="X63" s="32">
        <f t="shared" si="3"/>
        <v>0.2271244571005008</v>
      </c>
      <c r="Y63" s="32">
        <f t="shared" si="4"/>
        <v>0.1352895250054042</v>
      </c>
      <c r="Z63" s="37"/>
      <c r="AA63" s="34"/>
      <c r="AB63" s="34"/>
    </row>
    <row r="64" spans="2:28" ht="100.8" x14ac:dyDescent="0.3">
      <c r="B64" s="26" t="s">
        <v>34</v>
      </c>
      <c r="C64" s="26" t="s">
        <v>35</v>
      </c>
      <c r="D64" s="27" t="s">
        <v>36</v>
      </c>
      <c r="E64" s="27" t="s">
        <v>37</v>
      </c>
      <c r="F64" s="27" t="s">
        <v>38</v>
      </c>
      <c r="G64" s="28" t="s">
        <v>158</v>
      </c>
      <c r="H64" s="28">
        <v>3044</v>
      </c>
      <c r="I64" s="29" t="s">
        <v>163</v>
      </c>
      <c r="J64" s="26" t="s">
        <v>160</v>
      </c>
      <c r="K64" s="26" t="s">
        <v>72</v>
      </c>
      <c r="L64" s="26" t="s">
        <v>43</v>
      </c>
      <c r="M64" s="26" t="s">
        <v>44</v>
      </c>
      <c r="N64" s="26" t="s">
        <v>164</v>
      </c>
      <c r="O64" s="26" t="s">
        <v>165</v>
      </c>
      <c r="P64" s="28">
        <v>4</v>
      </c>
      <c r="Q64" s="28">
        <v>4</v>
      </c>
      <c r="R64" s="28"/>
      <c r="S64" s="28">
        <f t="shared" si="0"/>
        <v>0</v>
      </c>
      <c r="T64" s="28">
        <f t="shared" si="1"/>
        <v>0</v>
      </c>
      <c r="U64" s="30">
        <f>689496.86/4</f>
        <v>172374.215</v>
      </c>
      <c r="V64" s="31">
        <f t="shared" ref="V64:V66" si="26">1157529.38/4</f>
        <v>289382.34499999997</v>
      </c>
      <c r="W64" s="46">
        <v>39150.39</v>
      </c>
      <c r="X64" s="32">
        <f t="shared" si="3"/>
        <v>0.22712439908718365</v>
      </c>
      <c r="Y64" s="32">
        <f t="shared" si="4"/>
        <v>0.1352894904490459</v>
      </c>
      <c r="Z64" s="37"/>
      <c r="AA64" s="34"/>
      <c r="AB64" s="34"/>
    </row>
    <row r="65" spans="1:28" ht="100.8" x14ac:dyDescent="0.3">
      <c r="B65" s="26" t="s">
        <v>34</v>
      </c>
      <c r="C65" s="26" t="s">
        <v>35</v>
      </c>
      <c r="D65" s="27" t="s">
        <v>36</v>
      </c>
      <c r="E65" s="27" t="s">
        <v>37</v>
      </c>
      <c r="F65" s="27" t="s">
        <v>38</v>
      </c>
      <c r="G65" s="28" t="s">
        <v>158</v>
      </c>
      <c r="H65" s="28">
        <v>3044</v>
      </c>
      <c r="I65" s="29" t="s">
        <v>166</v>
      </c>
      <c r="J65" s="26" t="s">
        <v>160</v>
      </c>
      <c r="K65" s="26" t="s">
        <v>72</v>
      </c>
      <c r="L65" s="26" t="s">
        <v>43</v>
      </c>
      <c r="M65" s="26" t="s">
        <v>44</v>
      </c>
      <c r="N65" s="26" t="s">
        <v>167</v>
      </c>
      <c r="O65" s="26" t="s">
        <v>168</v>
      </c>
      <c r="P65" s="28">
        <v>44</v>
      </c>
      <c r="Q65" s="28">
        <v>44</v>
      </c>
      <c r="R65" s="28"/>
      <c r="S65" s="28">
        <f t="shared" si="0"/>
        <v>0</v>
      </c>
      <c r="T65" s="28">
        <f t="shared" si="1"/>
        <v>0</v>
      </c>
      <c r="U65" s="30">
        <f>689496.86/4</f>
        <v>172374.215</v>
      </c>
      <c r="V65" s="31">
        <f t="shared" si="26"/>
        <v>289382.34499999997</v>
      </c>
      <c r="W65" s="46">
        <v>39150.39</v>
      </c>
      <c r="X65" s="32">
        <f t="shared" si="3"/>
        <v>0.22712439908718365</v>
      </c>
      <c r="Y65" s="32">
        <f t="shared" si="4"/>
        <v>0.1352894904490459</v>
      </c>
      <c r="Z65" s="37"/>
      <c r="AA65" s="34"/>
      <c r="AB65" s="34"/>
    </row>
    <row r="66" spans="1:28" ht="100.8" x14ac:dyDescent="0.3">
      <c r="B66" s="26" t="s">
        <v>34</v>
      </c>
      <c r="C66" s="26" t="s">
        <v>35</v>
      </c>
      <c r="D66" s="27" t="s">
        <v>36</v>
      </c>
      <c r="E66" s="27" t="s">
        <v>37</v>
      </c>
      <c r="F66" s="27" t="s">
        <v>38</v>
      </c>
      <c r="G66" s="28" t="s">
        <v>158</v>
      </c>
      <c r="H66" s="28">
        <v>3044</v>
      </c>
      <c r="I66" s="29" t="s">
        <v>169</v>
      </c>
      <c r="J66" s="26" t="s">
        <v>160</v>
      </c>
      <c r="K66" s="26" t="s">
        <v>72</v>
      </c>
      <c r="L66" s="26" t="s">
        <v>43</v>
      </c>
      <c r="M66" s="26" t="s">
        <v>44</v>
      </c>
      <c r="N66" s="26" t="s">
        <v>45</v>
      </c>
      <c r="O66" s="26" t="s">
        <v>170</v>
      </c>
      <c r="P66" s="28">
        <v>85.95</v>
      </c>
      <c r="Q66" s="28">
        <v>85.95</v>
      </c>
      <c r="R66" s="28">
        <v>68</v>
      </c>
      <c r="S66" s="28">
        <f t="shared" si="0"/>
        <v>0.79115764979639325</v>
      </c>
      <c r="T66" s="28">
        <f t="shared" si="1"/>
        <v>0.79115764979639325</v>
      </c>
      <c r="U66" s="30">
        <f>689496.86/4</f>
        <v>172374.215</v>
      </c>
      <c r="V66" s="31">
        <f t="shared" si="26"/>
        <v>289382.34499999997</v>
      </c>
      <c r="W66" s="46">
        <v>39150.39</v>
      </c>
      <c r="X66" s="32">
        <f t="shared" si="3"/>
        <v>0.22712439908718365</v>
      </c>
      <c r="Y66" s="32">
        <f t="shared" si="4"/>
        <v>0.1352894904490459</v>
      </c>
      <c r="Z66" s="37"/>
      <c r="AA66" s="34"/>
      <c r="AB66" s="34"/>
    </row>
    <row r="67" spans="1:28" ht="129.6" x14ac:dyDescent="0.3">
      <c r="B67" s="26" t="s">
        <v>34</v>
      </c>
      <c r="C67" s="26" t="s">
        <v>35</v>
      </c>
      <c r="D67" s="27" t="s">
        <v>36</v>
      </c>
      <c r="E67" s="27" t="s">
        <v>37</v>
      </c>
      <c r="F67" s="27" t="s">
        <v>38</v>
      </c>
      <c r="G67" s="28" t="s">
        <v>171</v>
      </c>
      <c r="H67" s="28">
        <v>3044</v>
      </c>
      <c r="I67" s="29" t="s">
        <v>172</v>
      </c>
      <c r="J67" s="26" t="s">
        <v>173</v>
      </c>
      <c r="K67" s="26" t="s">
        <v>72</v>
      </c>
      <c r="L67" s="26" t="s">
        <v>43</v>
      </c>
      <c r="M67" s="26" t="s">
        <v>44</v>
      </c>
      <c r="N67" s="26" t="s">
        <v>174</v>
      </c>
      <c r="O67" s="26" t="s">
        <v>175</v>
      </c>
      <c r="P67" s="28">
        <v>30</v>
      </c>
      <c r="Q67" s="28">
        <v>30</v>
      </c>
      <c r="R67" s="28">
        <v>5</v>
      </c>
      <c r="S67" s="28">
        <f t="shared" si="0"/>
        <v>0.16666666666666666</v>
      </c>
      <c r="T67" s="28">
        <f t="shared" si="1"/>
        <v>0.16666666666666666</v>
      </c>
      <c r="U67" s="30">
        <f>414896.29/4</f>
        <v>103724.07249999999</v>
      </c>
      <c r="V67" s="31">
        <v>158916.85999999999</v>
      </c>
      <c r="W67" s="46">
        <v>32759.95</v>
      </c>
      <c r="X67" s="32">
        <f t="shared" si="3"/>
        <v>0.31583748314548682</v>
      </c>
      <c r="Y67" s="32">
        <f t="shared" si="4"/>
        <v>0.20614521328951504</v>
      </c>
      <c r="Z67" s="37"/>
      <c r="AA67" s="34"/>
      <c r="AB67" s="34"/>
    </row>
    <row r="68" spans="1:28" s="50" customFormat="1" ht="129.6" x14ac:dyDescent="0.3">
      <c r="A68" s="47"/>
      <c r="B68" s="26" t="s">
        <v>34</v>
      </c>
      <c r="C68" s="26" t="s">
        <v>35</v>
      </c>
      <c r="D68" s="27" t="s">
        <v>36</v>
      </c>
      <c r="E68" s="27" t="s">
        <v>37</v>
      </c>
      <c r="F68" s="27" t="s">
        <v>38</v>
      </c>
      <c r="G68" s="28" t="s">
        <v>171</v>
      </c>
      <c r="H68" s="28">
        <v>3044</v>
      </c>
      <c r="I68" s="29" t="s">
        <v>176</v>
      </c>
      <c r="J68" s="26" t="s">
        <v>173</v>
      </c>
      <c r="K68" s="26" t="s">
        <v>72</v>
      </c>
      <c r="L68" s="26" t="s">
        <v>43</v>
      </c>
      <c r="M68" s="26" t="s">
        <v>44</v>
      </c>
      <c r="N68" s="26" t="s">
        <v>177</v>
      </c>
      <c r="O68" s="26" t="s">
        <v>54</v>
      </c>
      <c r="P68" s="28">
        <v>4</v>
      </c>
      <c r="Q68" s="28">
        <v>4</v>
      </c>
      <c r="R68" s="28"/>
      <c r="S68" s="28">
        <f t="shared" si="0"/>
        <v>0</v>
      </c>
      <c r="T68" s="28">
        <f t="shared" si="1"/>
        <v>0</v>
      </c>
      <c r="U68" s="30">
        <f t="shared" ref="U68:U70" si="27">414896.29/4</f>
        <v>103724.07249999999</v>
      </c>
      <c r="V68" s="31">
        <v>158916.85999999999</v>
      </c>
      <c r="W68" s="46">
        <v>32759.94</v>
      </c>
      <c r="X68" s="32">
        <f t="shared" si="3"/>
        <v>0.31583738673585149</v>
      </c>
      <c r="Y68" s="32">
        <f t="shared" si="4"/>
        <v>0.20614515036352973</v>
      </c>
      <c r="Z68" s="48"/>
      <c r="AA68" s="49"/>
      <c r="AB68" s="34"/>
    </row>
    <row r="69" spans="1:28" s="50" customFormat="1" ht="129.6" x14ac:dyDescent="0.3">
      <c r="A69" s="47"/>
      <c r="B69" s="26" t="s">
        <v>34</v>
      </c>
      <c r="C69" s="26" t="s">
        <v>35</v>
      </c>
      <c r="D69" s="27" t="s">
        <v>36</v>
      </c>
      <c r="E69" s="27" t="s">
        <v>37</v>
      </c>
      <c r="F69" s="27" t="s">
        <v>38</v>
      </c>
      <c r="G69" s="28" t="s">
        <v>171</v>
      </c>
      <c r="H69" s="28">
        <v>3044</v>
      </c>
      <c r="I69" s="29" t="s">
        <v>178</v>
      </c>
      <c r="J69" s="26" t="s">
        <v>173</v>
      </c>
      <c r="K69" s="26" t="s">
        <v>72</v>
      </c>
      <c r="L69" s="26" t="s">
        <v>43</v>
      </c>
      <c r="M69" s="26" t="s">
        <v>44</v>
      </c>
      <c r="N69" s="26" t="s">
        <v>53</v>
      </c>
      <c r="O69" s="26" t="s">
        <v>54</v>
      </c>
      <c r="P69" s="28">
        <v>2</v>
      </c>
      <c r="Q69" s="28">
        <v>2</v>
      </c>
      <c r="R69" s="28">
        <v>1</v>
      </c>
      <c r="S69" s="28">
        <f t="shared" si="0"/>
        <v>0.5</v>
      </c>
      <c r="T69" s="28">
        <f t="shared" si="1"/>
        <v>0.5</v>
      </c>
      <c r="U69" s="30">
        <f t="shared" si="27"/>
        <v>103724.07249999999</v>
      </c>
      <c r="V69" s="31">
        <v>158916.85999999999</v>
      </c>
      <c r="W69" s="46">
        <v>32759.94</v>
      </c>
      <c r="X69" s="32">
        <f t="shared" si="3"/>
        <v>0.31583738673585149</v>
      </c>
      <c r="Y69" s="32">
        <f t="shared" si="4"/>
        <v>0.20614515036352973</v>
      </c>
      <c r="Z69" s="48"/>
      <c r="AA69" s="49"/>
      <c r="AB69" s="34"/>
    </row>
    <row r="70" spans="1:28" s="50" customFormat="1" ht="129.6" x14ac:dyDescent="0.3">
      <c r="A70" s="47"/>
      <c r="B70" s="26" t="s">
        <v>34</v>
      </c>
      <c r="C70" s="26" t="s">
        <v>35</v>
      </c>
      <c r="D70" s="27" t="s">
        <v>36</v>
      </c>
      <c r="E70" s="27" t="s">
        <v>37</v>
      </c>
      <c r="F70" s="27" t="s">
        <v>38</v>
      </c>
      <c r="G70" s="28" t="s">
        <v>171</v>
      </c>
      <c r="H70" s="28">
        <v>3044</v>
      </c>
      <c r="I70" s="29" t="s">
        <v>179</v>
      </c>
      <c r="J70" s="26" t="s">
        <v>173</v>
      </c>
      <c r="K70" s="26" t="s">
        <v>72</v>
      </c>
      <c r="L70" s="26" t="s">
        <v>43</v>
      </c>
      <c r="M70" s="26" t="s">
        <v>44</v>
      </c>
      <c r="N70" s="26" t="s">
        <v>45</v>
      </c>
      <c r="O70" s="26" t="s">
        <v>83</v>
      </c>
      <c r="P70" s="28">
        <v>100</v>
      </c>
      <c r="Q70" s="28">
        <v>100</v>
      </c>
      <c r="R70" s="28">
        <v>30</v>
      </c>
      <c r="S70" s="28">
        <f t="shared" si="0"/>
        <v>0.3</v>
      </c>
      <c r="T70" s="28">
        <f t="shared" si="1"/>
        <v>0.3</v>
      </c>
      <c r="U70" s="30">
        <f t="shared" si="27"/>
        <v>103724.07249999999</v>
      </c>
      <c r="V70" s="31">
        <v>158916.85</v>
      </c>
      <c r="W70" s="46">
        <v>32759.94</v>
      </c>
      <c r="X70" s="32">
        <f t="shared" si="3"/>
        <v>0.31583738673585149</v>
      </c>
      <c r="Y70" s="32">
        <f t="shared" si="4"/>
        <v>0.20614516333541721</v>
      </c>
      <c r="Z70" s="48"/>
      <c r="AA70" s="49"/>
      <c r="AB70" s="34"/>
    </row>
    <row r="71" spans="1:28" ht="86.4" x14ac:dyDescent="0.3">
      <c r="B71" s="26" t="s">
        <v>34</v>
      </c>
      <c r="C71" s="26" t="s">
        <v>35</v>
      </c>
      <c r="D71" s="27" t="s">
        <v>36</v>
      </c>
      <c r="E71" s="27" t="s">
        <v>37</v>
      </c>
      <c r="F71" s="27" t="s">
        <v>38</v>
      </c>
      <c r="G71" s="28" t="s">
        <v>180</v>
      </c>
      <c r="H71" s="28">
        <v>3044</v>
      </c>
      <c r="I71" s="29" t="s">
        <v>181</v>
      </c>
      <c r="J71" s="26" t="s">
        <v>182</v>
      </c>
      <c r="K71" s="26" t="s">
        <v>72</v>
      </c>
      <c r="L71" s="26" t="s">
        <v>43</v>
      </c>
      <c r="M71" s="26" t="s">
        <v>44</v>
      </c>
      <c r="N71" s="26" t="s">
        <v>53</v>
      </c>
      <c r="O71" s="26" t="s">
        <v>54</v>
      </c>
      <c r="P71" s="28">
        <v>1</v>
      </c>
      <c r="Q71" s="28">
        <v>1</v>
      </c>
      <c r="R71" s="28">
        <v>1</v>
      </c>
      <c r="S71" s="28">
        <f t="shared" si="0"/>
        <v>1</v>
      </c>
      <c r="T71" s="28">
        <f t="shared" si="1"/>
        <v>1</v>
      </c>
      <c r="U71" s="30">
        <f>149772.39/4</f>
        <v>37443.097500000003</v>
      </c>
      <c r="V71" s="31">
        <f>297929.27/4</f>
        <v>74482.317500000005</v>
      </c>
      <c r="W71" s="46">
        <v>12600.65</v>
      </c>
      <c r="X71" s="32">
        <f t="shared" si="3"/>
        <v>0.33652798089153813</v>
      </c>
      <c r="Y71" s="32">
        <f t="shared" si="4"/>
        <v>0.16917639545788837</v>
      </c>
      <c r="Z71" s="37"/>
      <c r="AA71" s="36"/>
      <c r="AB71" s="34"/>
    </row>
    <row r="72" spans="1:28" ht="86.4" x14ac:dyDescent="0.3">
      <c r="B72" s="26" t="s">
        <v>34</v>
      </c>
      <c r="C72" s="26" t="s">
        <v>35</v>
      </c>
      <c r="D72" s="27" t="s">
        <v>36</v>
      </c>
      <c r="E72" s="27" t="s">
        <v>37</v>
      </c>
      <c r="F72" s="27" t="s">
        <v>38</v>
      </c>
      <c r="G72" s="28" t="s">
        <v>180</v>
      </c>
      <c r="H72" s="28">
        <v>3044</v>
      </c>
      <c r="I72" s="29" t="s">
        <v>183</v>
      </c>
      <c r="J72" s="26" t="s">
        <v>182</v>
      </c>
      <c r="K72" s="26" t="s">
        <v>72</v>
      </c>
      <c r="L72" s="26" t="s">
        <v>43</v>
      </c>
      <c r="M72" s="26" t="s">
        <v>44</v>
      </c>
      <c r="N72" s="26" t="s">
        <v>53</v>
      </c>
      <c r="O72" s="26" t="s">
        <v>54</v>
      </c>
      <c r="P72" s="28">
        <v>1</v>
      </c>
      <c r="Q72" s="28">
        <v>1</v>
      </c>
      <c r="R72" s="28"/>
      <c r="S72" s="28">
        <f t="shared" si="0"/>
        <v>0</v>
      </c>
      <c r="T72" s="28">
        <f t="shared" si="1"/>
        <v>0</v>
      </c>
      <c r="U72" s="30">
        <f t="shared" ref="U72:U74" si="28">149772.39/4</f>
        <v>37443.097500000003</v>
      </c>
      <c r="V72" s="31">
        <f t="shared" ref="V72:V74" si="29">297929.27/4</f>
        <v>74482.317500000005</v>
      </c>
      <c r="W72" s="46">
        <v>12600.65</v>
      </c>
      <c r="X72" s="32">
        <f t="shared" si="3"/>
        <v>0.33652798089153813</v>
      </c>
      <c r="Y72" s="32">
        <f t="shared" si="4"/>
        <v>0.16917639545788837</v>
      </c>
      <c r="Z72" s="37"/>
      <c r="AA72" s="34"/>
      <c r="AB72" s="34"/>
    </row>
    <row r="73" spans="1:28" ht="86.4" x14ac:dyDescent="0.3">
      <c r="B73" s="26" t="s">
        <v>34</v>
      </c>
      <c r="C73" s="26" t="s">
        <v>35</v>
      </c>
      <c r="D73" s="27" t="s">
        <v>36</v>
      </c>
      <c r="E73" s="27" t="s">
        <v>37</v>
      </c>
      <c r="F73" s="27" t="s">
        <v>38</v>
      </c>
      <c r="G73" s="28" t="s">
        <v>180</v>
      </c>
      <c r="H73" s="28">
        <v>3044</v>
      </c>
      <c r="I73" s="29" t="s">
        <v>184</v>
      </c>
      <c r="J73" s="26" t="s">
        <v>182</v>
      </c>
      <c r="K73" s="26" t="s">
        <v>72</v>
      </c>
      <c r="L73" s="26" t="s">
        <v>43</v>
      </c>
      <c r="M73" s="26" t="s">
        <v>44</v>
      </c>
      <c r="N73" s="26" t="s">
        <v>185</v>
      </c>
      <c r="O73" s="26" t="s">
        <v>186</v>
      </c>
      <c r="P73" s="28">
        <v>1</v>
      </c>
      <c r="Q73" s="28">
        <v>1</v>
      </c>
      <c r="R73" s="28"/>
      <c r="S73" s="28">
        <f t="shared" si="0"/>
        <v>0</v>
      </c>
      <c r="T73" s="28">
        <f t="shared" si="1"/>
        <v>0</v>
      </c>
      <c r="U73" s="30">
        <f t="shared" si="28"/>
        <v>37443.097500000003</v>
      </c>
      <c r="V73" s="31">
        <f t="shared" si="29"/>
        <v>74482.317500000005</v>
      </c>
      <c r="W73" s="46">
        <v>12600.65</v>
      </c>
      <c r="X73" s="32">
        <f t="shared" si="3"/>
        <v>0.33652798089153813</v>
      </c>
      <c r="Y73" s="32">
        <f t="shared" si="4"/>
        <v>0.16917639545788837</v>
      </c>
      <c r="Z73" s="37"/>
      <c r="AA73" s="34"/>
      <c r="AB73" s="34"/>
    </row>
    <row r="74" spans="1:28" ht="86.4" x14ac:dyDescent="0.3">
      <c r="B74" s="26" t="s">
        <v>34</v>
      </c>
      <c r="C74" s="26" t="s">
        <v>35</v>
      </c>
      <c r="D74" s="27" t="s">
        <v>36</v>
      </c>
      <c r="E74" s="27" t="s">
        <v>37</v>
      </c>
      <c r="F74" s="27" t="s">
        <v>38</v>
      </c>
      <c r="G74" s="28" t="s">
        <v>180</v>
      </c>
      <c r="H74" s="28">
        <v>3044</v>
      </c>
      <c r="I74" s="29" t="s">
        <v>187</v>
      </c>
      <c r="J74" s="26" t="s">
        <v>182</v>
      </c>
      <c r="K74" s="26" t="s">
        <v>72</v>
      </c>
      <c r="L74" s="26" t="s">
        <v>43</v>
      </c>
      <c r="M74" s="26" t="s">
        <v>44</v>
      </c>
      <c r="N74" s="26" t="s">
        <v>45</v>
      </c>
      <c r="O74" s="26" t="s">
        <v>83</v>
      </c>
      <c r="P74" s="28">
        <v>100</v>
      </c>
      <c r="Q74" s="28">
        <v>100</v>
      </c>
      <c r="R74" s="28">
        <v>20</v>
      </c>
      <c r="S74" s="28">
        <f t="shared" si="0"/>
        <v>0.2</v>
      </c>
      <c r="T74" s="28">
        <f t="shared" si="1"/>
        <v>0.2</v>
      </c>
      <c r="U74" s="30">
        <f t="shared" si="28"/>
        <v>37443.097500000003</v>
      </c>
      <c r="V74" s="31">
        <f t="shared" si="29"/>
        <v>74482.317500000005</v>
      </c>
      <c r="W74" s="46">
        <v>12600.65</v>
      </c>
      <c r="X74" s="32">
        <f t="shared" si="3"/>
        <v>0.33652798089153813</v>
      </c>
      <c r="Y74" s="32">
        <f t="shared" si="4"/>
        <v>0.16917639545788837</v>
      </c>
      <c r="Z74" s="37"/>
      <c r="AA74" s="34"/>
      <c r="AB74" s="34"/>
    </row>
    <row r="75" spans="1:28" ht="129.6" x14ac:dyDescent="0.3">
      <c r="B75" s="26" t="s">
        <v>34</v>
      </c>
      <c r="C75" s="26" t="s">
        <v>35</v>
      </c>
      <c r="D75" s="27" t="s">
        <v>36</v>
      </c>
      <c r="E75" s="27" t="s">
        <v>37</v>
      </c>
      <c r="F75" s="27" t="s">
        <v>38</v>
      </c>
      <c r="G75" s="28" t="s">
        <v>188</v>
      </c>
      <c r="H75" s="28">
        <v>3044</v>
      </c>
      <c r="I75" s="51" t="s">
        <v>189</v>
      </c>
      <c r="J75" s="26" t="s">
        <v>173</v>
      </c>
      <c r="K75" s="26" t="s">
        <v>72</v>
      </c>
      <c r="L75" s="26" t="s">
        <v>43</v>
      </c>
      <c r="M75" s="26" t="s">
        <v>44</v>
      </c>
      <c r="N75" s="51" t="s">
        <v>190</v>
      </c>
      <c r="O75" s="51" t="s">
        <v>191</v>
      </c>
      <c r="P75" s="28">
        <v>0</v>
      </c>
      <c r="Q75" s="28">
        <v>1</v>
      </c>
      <c r="R75" s="28">
        <v>0</v>
      </c>
      <c r="S75" s="28" t="e">
        <f t="shared" si="0"/>
        <v>#DIV/0!</v>
      </c>
      <c r="T75" s="28">
        <f t="shared" si="1"/>
        <v>0</v>
      </c>
      <c r="U75" s="30">
        <v>0</v>
      </c>
      <c r="V75" s="30">
        <v>2919333.22</v>
      </c>
      <c r="W75" s="30">
        <v>875799.98</v>
      </c>
      <c r="X75" s="32" t="e">
        <f t="shared" ref="X75:X83" si="30">W75/U75</f>
        <v>#DIV/0!</v>
      </c>
      <c r="Y75" s="32">
        <f t="shared" ref="Y75:Y83" si="31">W75/V75</f>
        <v>0.30000000479561562</v>
      </c>
      <c r="Z75" s="37"/>
      <c r="AA75" s="34"/>
      <c r="AB75" s="34"/>
    </row>
    <row r="76" spans="1:28" ht="129.6" x14ac:dyDescent="0.3">
      <c r="B76" s="26" t="s">
        <v>34</v>
      </c>
      <c r="C76" s="26" t="s">
        <v>35</v>
      </c>
      <c r="D76" s="27" t="s">
        <v>36</v>
      </c>
      <c r="E76" s="27" t="s">
        <v>37</v>
      </c>
      <c r="F76" s="27" t="s">
        <v>38</v>
      </c>
      <c r="G76" s="28" t="s">
        <v>188</v>
      </c>
      <c r="H76" s="28">
        <v>3044</v>
      </c>
      <c r="I76" s="51" t="s">
        <v>192</v>
      </c>
      <c r="J76" s="26" t="s">
        <v>173</v>
      </c>
      <c r="K76" s="26" t="s">
        <v>72</v>
      </c>
      <c r="L76" s="26" t="s">
        <v>43</v>
      </c>
      <c r="M76" s="26" t="s">
        <v>44</v>
      </c>
      <c r="N76" s="51" t="s">
        <v>193</v>
      </c>
      <c r="O76" s="51" t="s">
        <v>194</v>
      </c>
      <c r="P76" s="28">
        <v>0</v>
      </c>
      <c r="Q76" s="28">
        <v>1</v>
      </c>
      <c r="R76" s="28">
        <v>1</v>
      </c>
      <c r="S76" s="28" t="e">
        <f t="shared" ref="S76:S83" si="32">R76/P76</f>
        <v>#DIV/0!</v>
      </c>
      <c r="T76" s="28">
        <f t="shared" ref="T76:T83" si="33">R76/Q76</f>
        <v>1</v>
      </c>
      <c r="U76" s="30">
        <v>0</v>
      </c>
      <c r="V76" s="42">
        <v>320755.59999999998</v>
      </c>
      <c r="W76" s="52">
        <v>317536.65999999997</v>
      </c>
      <c r="X76" s="32" t="e">
        <f t="shared" si="30"/>
        <v>#DIV/0!</v>
      </c>
      <c r="Y76" s="32">
        <f t="shared" si="31"/>
        <v>0.98996450880358755</v>
      </c>
      <c r="Z76" s="37"/>
      <c r="AA76" s="34"/>
      <c r="AB76" s="34"/>
    </row>
    <row r="77" spans="1:28" ht="129.6" x14ac:dyDescent="0.3">
      <c r="B77" s="26" t="s">
        <v>34</v>
      </c>
      <c r="C77" s="26" t="s">
        <v>35</v>
      </c>
      <c r="D77" s="27" t="s">
        <v>36</v>
      </c>
      <c r="E77" s="27" t="s">
        <v>37</v>
      </c>
      <c r="F77" s="27" t="s">
        <v>38</v>
      </c>
      <c r="G77" s="28" t="s">
        <v>188</v>
      </c>
      <c r="H77" s="28">
        <v>3044</v>
      </c>
      <c r="I77" s="51" t="s">
        <v>195</v>
      </c>
      <c r="J77" s="26" t="s">
        <v>173</v>
      </c>
      <c r="K77" s="26" t="s">
        <v>72</v>
      </c>
      <c r="L77" s="26" t="s">
        <v>43</v>
      </c>
      <c r="M77" s="26" t="s">
        <v>44</v>
      </c>
      <c r="N77" s="51" t="s">
        <v>196</v>
      </c>
      <c r="O77" s="51" t="s">
        <v>197</v>
      </c>
      <c r="P77" s="28">
        <v>0</v>
      </c>
      <c r="Q77" s="28">
        <v>1</v>
      </c>
      <c r="R77" s="28">
        <v>1</v>
      </c>
      <c r="S77" s="28" t="e">
        <f t="shared" si="32"/>
        <v>#DIV/0!</v>
      </c>
      <c r="T77" s="28">
        <f t="shared" si="33"/>
        <v>1</v>
      </c>
      <c r="U77" s="30">
        <v>0</v>
      </c>
      <c r="V77" s="42">
        <v>9545.93</v>
      </c>
      <c r="W77" s="42">
        <v>9545.93</v>
      </c>
      <c r="X77" s="32" t="e">
        <f t="shared" si="30"/>
        <v>#DIV/0!</v>
      </c>
      <c r="Y77" s="32">
        <f t="shared" si="31"/>
        <v>1</v>
      </c>
      <c r="Z77" s="37"/>
      <c r="AA77" s="34"/>
      <c r="AB77" s="34"/>
    </row>
    <row r="78" spans="1:28" ht="129.6" x14ac:dyDescent="0.3">
      <c r="B78" s="26" t="s">
        <v>34</v>
      </c>
      <c r="C78" s="26" t="s">
        <v>35</v>
      </c>
      <c r="D78" s="27" t="s">
        <v>36</v>
      </c>
      <c r="E78" s="27" t="s">
        <v>37</v>
      </c>
      <c r="F78" s="27" t="s">
        <v>38</v>
      </c>
      <c r="G78" s="28" t="s">
        <v>188</v>
      </c>
      <c r="H78" s="28">
        <v>3044</v>
      </c>
      <c r="I78" s="51" t="s">
        <v>198</v>
      </c>
      <c r="J78" s="26" t="s">
        <v>173</v>
      </c>
      <c r="K78" s="26" t="s">
        <v>72</v>
      </c>
      <c r="L78" s="26" t="s">
        <v>43</v>
      </c>
      <c r="M78" s="26" t="s">
        <v>44</v>
      </c>
      <c r="N78" s="51" t="s">
        <v>199</v>
      </c>
      <c r="O78" s="51" t="s">
        <v>200</v>
      </c>
      <c r="P78" s="28">
        <v>0</v>
      </c>
      <c r="Q78" s="28">
        <v>1</v>
      </c>
      <c r="R78" s="28">
        <v>0</v>
      </c>
      <c r="S78" s="28" t="e">
        <f t="shared" si="32"/>
        <v>#DIV/0!</v>
      </c>
      <c r="T78" s="28">
        <f t="shared" si="33"/>
        <v>0</v>
      </c>
      <c r="U78" s="30">
        <v>0</v>
      </c>
      <c r="V78" s="42">
        <v>1266151.5900000001</v>
      </c>
      <c r="W78" s="42"/>
      <c r="X78" s="32" t="e">
        <f t="shared" si="30"/>
        <v>#DIV/0!</v>
      </c>
      <c r="Y78" s="32">
        <f t="shared" si="31"/>
        <v>0</v>
      </c>
      <c r="Z78" s="37"/>
      <c r="AA78" s="34"/>
      <c r="AB78" s="34"/>
    </row>
    <row r="79" spans="1:28" ht="129.6" x14ac:dyDescent="0.3">
      <c r="B79" s="26" t="s">
        <v>34</v>
      </c>
      <c r="C79" s="26" t="s">
        <v>35</v>
      </c>
      <c r="D79" s="27" t="s">
        <v>36</v>
      </c>
      <c r="E79" s="27" t="s">
        <v>37</v>
      </c>
      <c r="F79" s="27" t="s">
        <v>38</v>
      </c>
      <c r="G79" s="28" t="s">
        <v>188</v>
      </c>
      <c r="H79" s="28">
        <v>3044</v>
      </c>
      <c r="I79" s="51" t="s">
        <v>201</v>
      </c>
      <c r="J79" s="26" t="s">
        <v>173</v>
      </c>
      <c r="K79" s="26" t="s">
        <v>72</v>
      </c>
      <c r="L79" s="26" t="s">
        <v>43</v>
      </c>
      <c r="M79" s="26" t="s">
        <v>44</v>
      </c>
      <c r="N79" s="51" t="s">
        <v>202</v>
      </c>
      <c r="O79" s="51" t="s">
        <v>203</v>
      </c>
      <c r="P79" s="28">
        <v>0</v>
      </c>
      <c r="Q79" s="28">
        <v>1</v>
      </c>
      <c r="R79" s="28">
        <v>1</v>
      </c>
      <c r="S79" s="28" t="e">
        <f t="shared" si="32"/>
        <v>#DIV/0!</v>
      </c>
      <c r="T79" s="28">
        <f t="shared" si="33"/>
        <v>1</v>
      </c>
      <c r="U79" s="30">
        <v>1</v>
      </c>
      <c r="V79" s="42">
        <v>313009.65999999997</v>
      </c>
      <c r="W79" s="42">
        <v>155670.35</v>
      </c>
      <c r="X79" s="32">
        <f t="shared" si="30"/>
        <v>155670.35</v>
      </c>
      <c r="Y79" s="32">
        <f t="shared" si="31"/>
        <v>0.49733401199183441</v>
      </c>
      <c r="Z79" s="37"/>
      <c r="AA79" s="34"/>
      <c r="AB79" s="34"/>
    </row>
    <row r="80" spans="1:28" ht="129.6" x14ac:dyDescent="0.3">
      <c r="B80" s="26" t="s">
        <v>34</v>
      </c>
      <c r="C80" s="26" t="s">
        <v>35</v>
      </c>
      <c r="D80" s="27" t="s">
        <v>36</v>
      </c>
      <c r="E80" s="27" t="s">
        <v>37</v>
      </c>
      <c r="F80" s="27" t="s">
        <v>38</v>
      </c>
      <c r="G80" s="28" t="s">
        <v>188</v>
      </c>
      <c r="H80" s="28">
        <v>3044</v>
      </c>
      <c r="I80" s="53" t="s">
        <v>204</v>
      </c>
      <c r="J80" s="26" t="s">
        <v>173</v>
      </c>
      <c r="K80" s="26" t="s">
        <v>72</v>
      </c>
      <c r="L80" s="26" t="s">
        <v>43</v>
      </c>
      <c r="M80" s="26" t="s">
        <v>44</v>
      </c>
      <c r="N80" s="53" t="s">
        <v>205</v>
      </c>
      <c r="O80" s="53" t="s">
        <v>206</v>
      </c>
      <c r="P80" s="28">
        <v>0</v>
      </c>
      <c r="Q80" s="28">
        <v>1</v>
      </c>
      <c r="R80" s="28">
        <v>0</v>
      </c>
      <c r="S80" s="28" t="e">
        <f t="shared" si="32"/>
        <v>#DIV/0!</v>
      </c>
      <c r="T80" s="28">
        <f t="shared" si="33"/>
        <v>0</v>
      </c>
      <c r="U80" s="30">
        <v>2</v>
      </c>
      <c r="V80" s="42">
        <v>3010688.4</v>
      </c>
      <c r="W80" s="42"/>
      <c r="X80" s="32">
        <f t="shared" si="30"/>
        <v>0</v>
      </c>
      <c r="Y80" s="32">
        <f t="shared" si="31"/>
        <v>0</v>
      </c>
      <c r="Z80" s="37"/>
      <c r="AA80" s="34"/>
      <c r="AB80" s="34"/>
    </row>
    <row r="81" spans="2:28" ht="129.6" x14ac:dyDescent="0.3">
      <c r="B81" s="26" t="s">
        <v>34</v>
      </c>
      <c r="C81" s="26" t="s">
        <v>35</v>
      </c>
      <c r="D81" s="27" t="s">
        <v>36</v>
      </c>
      <c r="E81" s="27" t="s">
        <v>37</v>
      </c>
      <c r="F81" s="27" t="s">
        <v>38</v>
      </c>
      <c r="G81" s="28" t="s">
        <v>188</v>
      </c>
      <c r="H81" s="28">
        <v>3044</v>
      </c>
      <c r="I81" s="51" t="s">
        <v>207</v>
      </c>
      <c r="J81" s="26" t="s">
        <v>173</v>
      </c>
      <c r="K81" s="26" t="s">
        <v>72</v>
      </c>
      <c r="L81" s="26" t="s">
        <v>43</v>
      </c>
      <c r="M81" s="26" t="s">
        <v>44</v>
      </c>
      <c r="N81" s="53" t="s">
        <v>205</v>
      </c>
      <c r="O81" s="53" t="s">
        <v>206</v>
      </c>
      <c r="P81" s="28">
        <v>0</v>
      </c>
      <c r="Q81" s="28">
        <v>1</v>
      </c>
      <c r="R81" s="28">
        <v>0</v>
      </c>
      <c r="S81" s="28" t="e">
        <f t="shared" si="32"/>
        <v>#DIV/0!</v>
      </c>
      <c r="T81" s="28">
        <f t="shared" si="33"/>
        <v>0</v>
      </c>
      <c r="U81" s="30">
        <v>3</v>
      </c>
      <c r="V81" s="42">
        <v>4178632</v>
      </c>
      <c r="W81" s="42">
        <v>270353.57</v>
      </c>
      <c r="X81" s="32">
        <f t="shared" si="30"/>
        <v>90117.856666666674</v>
      </c>
      <c r="Y81" s="32">
        <f t="shared" si="31"/>
        <v>6.4699061798215302E-2</v>
      </c>
      <c r="Z81" s="37"/>
      <c r="AA81" s="34"/>
      <c r="AB81" s="34"/>
    </row>
    <row r="82" spans="2:28" ht="129.6" x14ac:dyDescent="0.3">
      <c r="B82" s="26" t="s">
        <v>34</v>
      </c>
      <c r="C82" s="26" t="s">
        <v>35</v>
      </c>
      <c r="D82" s="27" t="s">
        <v>36</v>
      </c>
      <c r="E82" s="27" t="s">
        <v>37</v>
      </c>
      <c r="F82" s="27" t="s">
        <v>38</v>
      </c>
      <c r="G82" s="28" t="s">
        <v>188</v>
      </c>
      <c r="H82" s="28">
        <v>3044</v>
      </c>
      <c r="I82" s="51" t="s">
        <v>208</v>
      </c>
      <c r="J82" s="26" t="s">
        <v>173</v>
      </c>
      <c r="K82" s="26" t="s">
        <v>72</v>
      </c>
      <c r="L82" s="26" t="s">
        <v>43</v>
      </c>
      <c r="M82" s="26" t="s">
        <v>44</v>
      </c>
      <c r="N82" s="51" t="s">
        <v>209</v>
      </c>
      <c r="O82" s="51" t="s">
        <v>210</v>
      </c>
      <c r="P82" s="28">
        <v>0</v>
      </c>
      <c r="Q82" s="28">
        <v>1</v>
      </c>
      <c r="R82" s="28">
        <v>1</v>
      </c>
      <c r="S82" s="28" t="e">
        <f t="shared" si="32"/>
        <v>#DIV/0!</v>
      </c>
      <c r="T82" s="28">
        <f t="shared" si="33"/>
        <v>1</v>
      </c>
      <c r="U82" s="30">
        <v>4</v>
      </c>
      <c r="V82" s="42">
        <v>448281.15</v>
      </c>
      <c r="W82" s="42"/>
      <c r="X82" s="32">
        <f t="shared" si="30"/>
        <v>0</v>
      </c>
      <c r="Y82" s="32">
        <f t="shared" si="31"/>
        <v>0</v>
      </c>
      <c r="Z82" s="37"/>
      <c r="AA82" s="34"/>
      <c r="AB82" s="34"/>
    </row>
    <row r="83" spans="2:28" ht="129.6" x14ac:dyDescent="0.3">
      <c r="B83" s="26" t="s">
        <v>34</v>
      </c>
      <c r="C83" s="26" t="s">
        <v>35</v>
      </c>
      <c r="D83" s="27" t="s">
        <v>36</v>
      </c>
      <c r="E83" s="27" t="s">
        <v>37</v>
      </c>
      <c r="F83" s="27" t="s">
        <v>38</v>
      </c>
      <c r="G83" s="28" t="s">
        <v>188</v>
      </c>
      <c r="H83" s="28">
        <v>3044</v>
      </c>
      <c r="I83" s="51" t="s">
        <v>211</v>
      </c>
      <c r="J83" s="26" t="s">
        <v>173</v>
      </c>
      <c r="K83" s="26" t="s">
        <v>72</v>
      </c>
      <c r="L83" s="26" t="s">
        <v>43</v>
      </c>
      <c r="M83" s="26" t="s">
        <v>44</v>
      </c>
      <c r="N83" s="51" t="s">
        <v>212</v>
      </c>
      <c r="O83" s="51" t="s">
        <v>213</v>
      </c>
      <c r="P83" s="28">
        <v>0</v>
      </c>
      <c r="Q83" s="28">
        <v>1</v>
      </c>
      <c r="R83" s="28">
        <v>0</v>
      </c>
      <c r="S83" s="28" t="e">
        <f t="shared" si="32"/>
        <v>#DIV/0!</v>
      </c>
      <c r="T83" s="28">
        <f t="shared" si="33"/>
        <v>0</v>
      </c>
      <c r="U83" s="30">
        <v>5</v>
      </c>
      <c r="V83" s="42">
        <v>843782.4</v>
      </c>
      <c r="W83" s="42"/>
      <c r="X83" s="32">
        <f t="shared" si="30"/>
        <v>0</v>
      </c>
      <c r="Y83" s="32">
        <f t="shared" si="31"/>
        <v>0</v>
      </c>
      <c r="Z83" s="37"/>
      <c r="AA83" s="34"/>
      <c r="AB83" s="34"/>
    </row>
    <row r="84" spans="2:28" ht="14.4" x14ac:dyDescent="0.3">
      <c r="B84" s="54"/>
      <c r="C84" s="54"/>
      <c r="D84" s="55"/>
      <c r="E84" s="55"/>
      <c r="F84" s="55"/>
      <c r="G84" s="56"/>
      <c r="H84" s="56"/>
      <c r="I84" s="54"/>
      <c r="J84" s="54"/>
      <c r="K84" s="54"/>
      <c r="L84" s="54"/>
      <c r="M84" s="54"/>
      <c r="N84" s="54"/>
      <c r="O84" s="54"/>
      <c r="P84" s="56"/>
      <c r="Q84" s="56"/>
      <c r="R84" s="56"/>
      <c r="S84" s="56"/>
      <c r="T84" s="56"/>
      <c r="U84" s="57"/>
      <c r="V84" s="58"/>
      <c r="W84" s="59"/>
      <c r="X84" s="60"/>
      <c r="Y84" s="60"/>
      <c r="Z84" s="37"/>
      <c r="AA84" s="34"/>
      <c r="AB84" s="34"/>
    </row>
    <row r="85" spans="2:28" ht="14.4" x14ac:dyDescent="0.3">
      <c r="B85" s="54"/>
      <c r="C85" s="54"/>
      <c r="D85" s="55"/>
      <c r="E85" s="55"/>
      <c r="F85" s="55"/>
      <c r="G85" s="56"/>
      <c r="H85" s="56"/>
      <c r="I85" s="54"/>
      <c r="J85" s="54"/>
      <c r="K85" s="54"/>
      <c r="L85" s="54"/>
      <c r="M85" s="54"/>
      <c r="N85" s="54"/>
      <c r="O85" s="54"/>
      <c r="P85" s="56"/>
      <c r="Q85" s="56"/>
      <c r="R85" s="56"/>
      <c r="S85" s="56"/>
      <c r="T85" s="56"/>
      <c r="U85" s="57"/>
      <c r="V85" s="58"/>
      <c r="W85" s="59"/>
      <c r="X85" s="60"/>
      <c r="Y85" s="60"/>
      <c r="Z85" s="37"/>
      <c r="AA85" s="34"/>
      <c r="AB85" s="34"/>
    </row>
    <row r="86" spans="2:28" ht="14.4" x14ac:dyDescent="0.3">
      <c r="B86" s="54"/>
      <c r="C86" s="54"/>
      <c r="D86" s="55"/>
      <c r="E86" s="55"/>
      <c r="F86" s="55"/>
      <c r="G86" s="56"/>
      <c r="H86" s="56"/>
      <c r="I86" s="54"/>
      <c r="J86" s="54"/>
      <c r="K86" s="54"/>
      <c r="L86" s="54"/>
      <c r="M86" s="54"/>
      <c r="N86" s="54"/>
      <c r="O86" s="54"/>
      <c r="P86" s="56"/>
      <c r="Q86" s="56"/>
      <c r="R86" s="56"/>
      <c r="S86" s="56"/>
      <c r="T86" s="56"/>
      <c r="U86" s="57"/>
      <c r="V86" s="58"/>
      <c r="W86" s="59"/>
      <c r="X86" s="60"/>
      <c r="Y86" s="60"/>
      <c r="Z86" s="37"/>
      <c r="AA86" s="34"/>
      <c r="AB86" s="34"/>
    </row>
    <row r="87" spans="2:28" ht="14.4" x14ac:dyDescent="0.3">
      <c r="B87" s="54"/>
      <c r="C87" s="54"/>
      <c r="D87" s="55"/>
      <c r="E87" s="55"/>
      <c r="F87" s="55"/>
      <c r="G87" s="56"/>
      <c r="H87" s="56"/>
      <c r="I87" s="54"/>
      <c r="J87" s="54"/>
      <c r="K87" s="54"/>
      <c r="L87" s="54"/>
      <c r="M87" s="54"/>
      <c r="N87" s="54"/>
      <c r="O87" s="54"/>
      <c r="P87" s="56"/>
      <c r="Q87" s="56"/>
      <c r="R87" s="56"/>
      <c r="S87" s="56"/>
      <c r="T87" s="56"/>
      <c r="U87" s="57"/>
      <c r="V87" s="58"/>
      <c r="W87" s="59"/>
      <c r="X87" s="60"/>
      <c r="Y87" s="60"/>
      <c r="Z87" s="37"/>
      <c r="AA87" s="34"/>
      <c r="AB87" s="34"/>
    </row>
    <row r="88" spans="2:28" ht="14.4" x14ac:dyDescent="0.3">
      <c r="B88" s="54"/>
      <c r="C88" s="54"/>
      <c r="D88" s="55"/>
      <c r="E88" s="55"/>
      <c r="F88" s="55"/>
      <c r="G88" s="56"/>
      <c r="H88" s="56"/>
      <c r="I88" s="54"/>
      <c r="J88" s="54"/>
      <c r="K88" s="54"/>
      <c r="L88" s="54"/>
      <c r="M88" s="54"/>
      <c r="N88" s="54"/>
      <c r="O88" s="54"/>
      <c r="P88" s="56"/>
      <c r="Q88" s="56"/>
      <c r="R88" s="56"/>
      <c r="S88" s="56"/>
      <c r="T88" s="56"/>
      <c r="U88" s="57"/>
      <c r="V88" s="58"/>
      <c r="W88" s="59"/>
      <c r="X88" s="60"/>
      <c r="Y88" s="60"/>
      <c r="Z88" s="37"/>
      <c r="AA88" s="34"/>
      <c r="AB88" s="34"/>
    </row>
    <row r="89" spans="2:28" ht="14.4" x14ac:dyDescent="0.3">
      <c r="B89" s="54"/>
      <c r="C89" s="54"/>
      <c r="D89" s="55"/>
      <c r="E89" s="55"/>
      <c r="F89" s="55"/>
      <c r="G89" s="56"/>
      <c r="H89" s="56"/>
      <c r="I89" s="54"/>
      <c r="J89" s="54"/>
      <c r="K89" s="54"/>
      <c r="L89" s="54"/>
      <c r="M89" s="54"/>
      <c r="N89" s="54"/>
      <c r="O89" s="54"/>
      <c r="P89" s="56"/>
      <c r="Q89" s="56"/>
      <c r="R89" s="56"/>
      <c r="S89" s="56"/>
      <c r="T89" s="56"/>
      <c r="U89" s="57"/>
      <c r="V89" s="58"/>
      <c r="W89" s="59"/>
      <c r="X89" s="60"/>
      <c r="Y89" s="60"/>
      <c r="Z89" s="37"/>
      <c r="AA89" s="34"/>
      <c r="AB89" s="34"/>
    </row>
    <row r="90" spans="2:28" ht="14.4" x14ac:dyDescent="0.3">
      <c r="B90" s="61"/>
      <c r="C90" s="62"/>
      <c r="D90" s="62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4"/>
      <c r="Q90" s="64"/>
      <c r="R90" s="64"/>
      <c r="S90" s="56"/>
      <c r="T90" s="56"/>
      <c r="U90" s="64"/>
      <c r="V90" s="64"/>
      <c r="W90" s="64"/>
      <c r="X90" s="60"/>
      <c r="Y90" s="60"/>
      <c r="Z90" s="37"/>
      <c r="AA90" s="34"/>
      <c r="AB90" s="34"/>
    </row>
    <row r="91" spans="2:28" x14ac:dyDescent="0.2"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4"/>
      <c r="AB91" s="34"/>
    </row>
    <row r="92" spans="2:28" x14ac:dyDescent="0.2">
      <c r="B92" s="66"/>
      <c r="C92" s="37"/>
      <c r="D92" s="37"/>
      <c r="E92" s="37"/>
      <c r="F92" s="37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45"/>
    </row>
    <row r="93" spans="2:28" ht="14.4" x14ac:dyDescent="0.3"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65"/>
      <c r="Q93" s="37"/>
      <c r="R93" s="37"/>
      <c r="S93" s="37"/>
      <c r="T93" s="37"/>
      <c r="U93" s="67"/>
      <c r="V93" s="67"/>
      <c r="W93" s="67"/>
      <c r="X93" s="37"/>
      <c r="Y93" s="37"/>
      <c r="Z93" s="37"/>
    </row>
    <row r="94" spans="2:28" x14ac:dyDescent="0.2"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65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45"/>
    </row>
    <row r="95" spans="2:28" x14ac:dyDescent="0.2"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65"/>
      <c r="Q95" s="37"/>
      <c r="R95" s="37"/>
      <c r="S95" s="37"/>
      <c r="T95" s="37"/>
      <c r="U95" s="68"/>
      <c r="V95" s="68"/>
      <c r="W95" s="68"/>
      <c r="X95" s="37"/>
      <c r="Y95" s="37"/>
      <c r="Z95" s="37"/>
    </row>
    <row r="96" spans="2:28" x14ac:dyDescent="0.2">
      <c r="B96" s="37"/>
      <c r="C96" s="37"/>
      <c r="D96" s="69"/>
      <c r="E96" s="37"/>
      <c r="F96" s="37"/>
      <c r="G96" s="37"/>
      <c r="H96" s="70"/>
      <c r="I96" s="70"/>
      <c r="J96" s="70"/>
      <c r="K96" s="70"/>
      <c r="L96" s="70"/>
      <c r="M96" s="70"/>
      <c r="N96" s="70"/>
      <c r="O96" s="70"/>
      <c r="P96" s="65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spans="2:26" x14ac:dyDescent="0.2">
      <c r="B97" s="37"/>
      <c r="C97" s="37"/>
      <c r="D97" s="69"/>
      <c r="E97" s="37"/>
      <c r="F97" s="37"/>
      <c r="G97" s="37"/>
      <c r="H97" s="70"/>
      <c r="I97" s="70"/>
      <c r="J97" s="70"/>
      <c r="K97" s="70"/>
      <c r="L97" s="70"/>
      <c r="M97" s="70"/>
      <c r="N97" s="70"/>
      <c r="O97" s="70"/>
      <c r="P97" s="65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spans="2:26" x14ac:dyDescent="0.2"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65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spans="2:26" x14ac:dyDescent="0.2"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65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spans="2:26" x14ac:dyDescent="0.2"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65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spans="2:26" x14ac:dyDescent="0.2"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65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spans="2:26" x14ac:dyDescent="0.2"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65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spans="2:26" x14ac:dyDescent="0.2"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65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spans="2:26" x14ac:dyDescent="0.2"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65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spans="2:26" x14ac:dyDescent="0.2"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65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spans="2:26" x14ac:dyDescent="0.2"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65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spans="2:26" x14ac:dyDescent="0.2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65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spans="2:26" x14ac:dyDescent="0.2"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65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spans="2:26" x14ac:dyDescent="0.2"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65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spans="2:26" x14ac:dyDescent="0.2"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65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spans="2:26" x14ac:dyDescent="0.2"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65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spans="2:26" x14ac:dyDescent="0.2"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65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spans="2:26" x14ac:dyDescent="0.2"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65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spans="2:26" x14ac:dyDescent="0.2"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65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spans="2:26" x14ac:dyDescent="0.2"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65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spans="2:26" x14ac:dyDescent="0.2"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65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spans="2:26" x14ac:dyDescent="0.2"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65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spans="2:26" x14ac:dyDescent="0.2"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65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spans="2:26" x14ac:dyDescent="0.2"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65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spans="2:26" x14ac:dyDescent="0.2"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65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spans="2:26" x14ac:dyDescent="0.2"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65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spans="2:26" x14ac:dyDescent="0.2"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65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spans="2:26" x14ac:dyDescent="0.2"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65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spans="2:26" x14ac:dyDescent="0.2"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65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spans="2:26" x14ac:dyDescent="0.2"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65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spans="2:26" x14ac:dyDescent="0.2"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65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spans="2:26" x14ac:dyDescent="0.2"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65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spans="2:26" x14ac:dyDescent="0.2"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65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spans="2:26" x14ac:dyDescent="0.2"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65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spans="2:26" x14ac:dyDescent="0.2"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65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spans="2:26" x14ac:dyDescent="0.2"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65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spans="2:26" x14ac:dyDescent="0.2"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65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spans="2:26" x14ac:dyDescent="0.2"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65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spans="2:26" x14ac:dyDescent="0.2"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65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spans="2:26" x14ac:dyDescent="0.2"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65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spans="2:26" x14ac:dyDescent="0.2"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65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spans="2:26" x14ac:dyDescent="0.2"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65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spans="2:26" x14ac:dyDescent="0.2"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65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spans="2:26" x14ac:dyDescent="0.2"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65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spans="2:26" x14ac:dyDescent="0.2"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65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spans="2:26" x14ac:dyDescent="0.2"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65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spans="2:26" x14ac:dyDescent="0.2"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65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spans="2:26" x14ac:dyDescent="0.2"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65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spans="2:26" x14ac:dyDescent="0.2"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65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spans="2:26" x14ac:dyDescent="0.2"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65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spans="2:26" x14ac:dyDescent="0.2"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65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spans="2:26" x14ac:dyDescent="0.2"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65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spans="2:26" x14ac:dyDescent="0.2"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65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spans="2:26" x14ac:dyDescent="0.2"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65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spans="2:26" x14ac:dyDescent="0.2"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65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spans="2:26" x14ac:dyDescent="0.2"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65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spans="2:26" x14ac:dyDescent="0.2"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65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spans="2:26" x14ac:dyDescent="0.2"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65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spans="2:26" x14ac:dyDescent="0.2"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65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spans="2:26" x14ac:dyDescent="0.2"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65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spans="2:26" x14ac:dyDescent="0.2"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65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spans="2:26" x14ac:dyDescent="0.2"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65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spans="2:26" x14ac:dyDescent="0.2"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65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spans="2:26" x14ac:dyDescent="0.2"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65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spans="2:26" x14ac:dyDescent="0.2"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65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spans="2:26" x14ac:dyDescent="0.2"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65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spans="2:26" x14ac:dyDescent="0.2"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65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spans="2:26" x14ac:dyDescent="0.2"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65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spans="2:26" x14ac:dyDescent="0.2"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65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spans="2:26" x14ac:dyDescent="0.2"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65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spans="2:26" x14ac:dyDescent="0.2"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65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spans="2:26" x14ac:dyDescent="0.2"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65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spans="2:26" x14ac:dyDescent="0.2"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65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spans="2:26" x14ac:dyDescent="0.2"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65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spans="2:26" x14ac:dyDescent="0.2"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65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spans="2:26" x14ac:dyDescent="0.2"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65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spans="2:26" x14ac:dyDescent="0.2"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65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spans="2:26" x14ac:dyDescent="0.2"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65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spans="2:26" x14ac:dyDescent="0.2"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65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spans="2:26" x14ac:dyDescent="0.2"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65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spans="2:26" x14ac:dyDescent="0.2"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65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spans="2:26" x14ac:dyDescent="0.2"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65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spans="2:26" x14ac:dyDescent="0.2"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65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spans="2:26" x14ac:dyDescent="0.2"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65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spans="2:26" x14ac:dyDescent="0.2"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65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spans="2:26" x14ac:dyDescent="0.2"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65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spans="2:26" x14ac:dyDescent="0.2"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65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spans="2:26" x14ac:dyDescent="0.2"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65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spans="2:26" x14ac:dyDescent="0.2"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65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spans="2:26" x14ac:dyDescent="0.2"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65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spans="2:26" x14ac:dyDescent="0.2"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65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spans="2:26" x14ac:dyDescent="0.2"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65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spans="2:26" x14ac:dyDescent="0.2"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65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spans="2:26" x14ac:dyDescent="0.2"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65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spans="2:26" x14ac:dyDescent="0.2"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65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spans="2:26" x14ac:dyDescent="0.2"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65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spans="2:26" x14ac:dyDescent="0.2"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65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spans="2:26" x14ac:dyDescent="0.2"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65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spans="2:26" x14ac:dyDescent="0.2"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65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spans="2:26" x14ac:dyDescent="0.2"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65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spans="2:26" x14ac:dyDescent="0.2"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65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spans="2:26" x14ac:dyDescent="0.2"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65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spans="2:26" x14ac:dyDescent="0.2"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65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spans="2:26" x14ac:dyDescent="0.2"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65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spans="2:26" x14ac:dyDescent="0.2"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65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spans="2:26" x14ac:dyDescent="0.2"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65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spans="2:26" x14ac:dyDescent="0.2"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65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spans="2:26" x14ac:dyDescent="0.2"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65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spans="2:26" x14ac:dyDescent="0.2"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65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spans="2:26" x14ac:dyDescent="0.2"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65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spans="2:26" x14ac:dyDescent="0.2"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65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spans="2:26" x14ac:dyDescent="0.2"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65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spans="2:26" x14ac:dyDescent="0.2"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65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spans="2:26" x14ac:dyDescent="0.2"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65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spans="2:26" x14ac:dyDescent="0.2"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65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spans="2:26" x14ac:dyDescent="0.2"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65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spans="2:26" x14ac:dyDescent="0.2"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65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spans="2:26" x14ac:dyDescent="0.2"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65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spans="2:26" x14ac:dyDescent="0.2"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65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spans="2:26" x14ac:dyDescent="0.2"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65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spans="2:26" x14ac:dyDescent="0.2"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65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spans="2:26" x14ac:dyDescent="0.2"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65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spans="2:26" x14ac:dyDescent="0.2"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65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spans="2:26" x14ac:dyDescent="0.2"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65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spans="2:26" x14ac:dyDescent="0.2"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65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spans="2:26" x14ac:dyDescent="0.2"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65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spans="2:26" x14ac:dyDescent="0.2"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65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spans="2:26" x14ac:dyDescent="0.2"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65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spans="2:26" x14ac:dyDescent="0.2"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65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spans="2:26" x14ac:dyDescent="0.2"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65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spans="2:26" x14ac:dyDescent="0.2"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65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spans="2:26" x14ac:dyDescent="0.2"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65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spans="2:26" x14ac:dyDescent="0.2"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65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spans="2:26" x14ac:dyDescent="0.2"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65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spans="2:26" x14ac:dyDescent="0.2"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65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spans="2:26" x14ac:dyDescent="0.2"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65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spans="2:26" x14ac:dyDescent="0.2"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65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spans="2:26" x14ac:dyDescent="0.2"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65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spans="2:26" x14ac:dyDescent="0.2"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65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spans="2:26" x14ac:dyDescent="0.2"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65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spans="2:26" x14ac:dyDescent="0.2"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65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spans="2:26" x14ac:dyDescent="0.2"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65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spans="2:26" x14ac:dyDescent="0.2"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65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spans="2:26" x14ac:dyDescent="0.2"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65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spans="2:26" x14ac:dyDescent="0.2"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65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spans="2:26" x14ac:dyDescent="0.2"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65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spans="2:26" x14ac:dyDescent="0.2"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65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spans="2:26" x14ac:dyDescent="0.2"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65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spans="2:26" x14ac:dyDescent="0.2"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65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spans="2:26" x14ac:dyDescent="0.2"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65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spans="2:26" x14ac:dyDescent="0.2"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65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spans="2:26" x14ac:dyDescent="0.2"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65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spans="2:26" x14ac:dyDescent="0.2"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65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spans="2:26" x14ac:dyDescent="0.2"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65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spans="2:26" x14ac:dyDescent="0.2"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65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spans="2:26" x14ac:dyDescent="0.2"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65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spans="2:26" x14ac:dyDescent="0.2"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65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spans="2:26" x14ac:dyDescent="0.2"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65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spans="2:26" x14ac:dyDescent="0.2"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65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spans="2:26" x14ac:dyDescent="0.2"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65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spans="2:26" x14ac:dyDescent="0.2"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65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spans="2:26" x14ac:dyDescent="0.2"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65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spans="2:26" x14ac:dyDescent="0.2"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65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spans="2:26" x14ac:dyDescent="0.2"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65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spans="2:26" x14ac:dyDescent="0.2"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65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spans="2:26" x14ac:dyDescent="0.2"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65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spans="2:26" x14ac:dyDescent="0.2"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65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spans="2:26" x14ac:dyDescent="0.2"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65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spans="2:26" x14ac:dyDescent="0.2"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65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spans="2:26" x14ac:dyDescent="0.2"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65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spans="2:26" x14ac:dyDescent="0.2"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65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spans="2:26" x14ac:dyDescent="0.2"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65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spans="2:26" x14ac:dyDescent="0.2"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65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spans="2:26" x14ac:dyDescent="0.2"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65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spans="2:26" x14ac:dyDescent="0.2"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65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spans="2:26" x14ac:dyDescent="0.2"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65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spans="2:26" x14ac:dyDescent="0.2"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65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spans="2:26" x14ac:dyDescent="0.2"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65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spans="2:26" x14ac:dyDescent="0.2"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65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spans="2:26" x14ac:dyDescent="0.2"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65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spans="2:26" x14ac:dyDescent="0.2"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65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spans="2:26" x14ac:dyDescent="0.2"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65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spans="2:26" x14ac:dyDescent="0.2"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65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spans="2:26" x14ac:dyDescent="0.2"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65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spans="2:26" x14ac:dyDescent="0.2"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65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spans="2:26" x14ac:dyDescent="0.2"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65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spans="2:26" x14ac:dyDescent="0.2"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65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spans="2:26" x14ac:dyDescent="0.2"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65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spans="2:26" x14ac:dyDescent="0.2"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65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spans="2:26" x14ac:dyDescent="0.2"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65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spans="2:26" x14ac:dyDescent="0.2"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65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spans="2:26" x14ac:dyDescent="0.2"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65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spans="2:26" x14ac:dyDescent="0.2"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65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spans="2:26" x14ac:dyDescent="0.2"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65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spans="2:26" x14ac:dyDescent="0.2"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65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spans="2:26" x14ac:dyDescent="0.2"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65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spans="2:26" x14ac:dyDescent="0.2"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65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spans="2:26" x14ac:dyDescent="0.2"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65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spans="2:26" x14ac:dyDescent="0.2"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65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spans="2:26" x14ac:dyDescent="0.2"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65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spans="2:26" x14ac:dyDescent="0.2"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65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spans="2:26" x14ac:dyDescent="0.2"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65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spans="2:26" x14ac:dyDescent="0.2"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65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spans="2:26" x14ac:dyDescent="0.2"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65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spans="2:26" x14ac:dyDescent="0.2"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65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spans="2:26" x14ac:dyDescent="0.2"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65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spans="2:26" x14ac:dyDescent="0.2"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65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spans="2:26" x14ac:dyDescent="0.2"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65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spans="2:26" x14ac:dyDescent="0.2"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65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spans="2:26" x14ac:dyDescent="0.2"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65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spans="2:26" x14ac:dyDescent="0.2"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65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spans="2:26" x14ac:dyDescent="0.2"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65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spans="2:26" x14ac:dyDescent="0.2"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65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spans="2:26" x14ac:dyDescent="0.2"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65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spans="2:26" x14ac:dyDescent="0.2"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65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spans="2:26" x14ac:dyDescent="0.2"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65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spans="2:26" x14ac:dyDescent="0.2"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65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spans="2:26" x14ac:dyDescent="0.2"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65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spans="2:26" x14ac:dyDescent="0.2"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65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spans="2:26" x14ac:dyDescent="0.2"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65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spans="2:26" x14ac:dyDescent="0.2"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65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spans="2:26" x14ac:dyDescent="0.2"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65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spans="2:26" x14ac:dyDescent="0.2"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65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spans="2:26" x14ac:dyDescent="0.2"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65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spans="2:26" x14ac:dyDescent="0.2"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65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spans="2:26" x14ac:dyDescent="0.2"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65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spans="2:26" x14ac:dyDescent="0.2"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65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spans="2:26" x14ac:dyDescent="0.2"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65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spans="2:26" x14ac:dyDescent="0.2"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65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spans="2:26" x14ac:dyDescent="0.2"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65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spans="2:26" x14ac:dyDescent="0.2"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65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spans="2:26" x14ac:dyDescent="0.2"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65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spans="2:26" x14ac:dyDescent="0.2"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65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spans="2:26" x14ac:dyDescent="0.2"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65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spans="2:26" x14ac:dyDescent="0.2"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65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spans="2:26" x14ac:dyDescent="0.2"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65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spans="2:26" x14ac:dyDescent="0.2"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65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spans="2:26" x14ac:dyDescent="0.2"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65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spans="2:26" x14ac:dyDescent="0.2"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65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spans="2:26" x14ac:dyDescent="0.2"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65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spans="2:26" x14ac:dyDescent="0.2"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65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spans="2:26" x14ac:dyDescent="0.2"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65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spans="2:26" x14ac:dyDescent="0.2"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65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spans="2:26" x14ac:dyDescent="0.2"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65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spans="2:26" x14ac:dyDescent="0.2"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65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spans="2:26" x14ac:dyDescent="0.2"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65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spans="2:26" x14ac:dyDescent="0.2"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65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spans="2:26" x14ac:dyDescent="0.2"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65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spans="2:26" x14ac:dyDescent="0.2"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65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spans="2:26" x14ac:dyDescent="0.2"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65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spans="2:26" x14ac:dyDescent="0.2"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65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spans="2:26" x14ac:dyDescent="0.2"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65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spans="2:26" x14ac:dyDescent="0.2"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65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spans="2:26" x14ac:dyDescent="0.2"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65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spans="2:26" x14ac:dyDescent="0.2"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65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spans="2:26" x14ac:dyDescent="0.2"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65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spans="2:26" x14ac:dyDescent="0.2"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65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spans="2:26" x14ac:dyDescent="0.2"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65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spans="2:26" x14ac:dyDescent="0.2"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65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spans="2:26" x14ac:dyDescent="0.2"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65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spans="2:26" x14ac:dyDescent="0.2"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65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spans="2:26" x14ac:dyDescent="0.2"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65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spans="2:26" x14ac:dyDescent="0.2"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65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spans="2:26" x14ac:dyDescent="0.2"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65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spans="2:26" x14ac:dyDescent="0.2"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65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spans="2:26" x14ac:dyDescent="0.2"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65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spans="2:26" x14ac:dyDescent="0.2"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65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spans="2:26" x14ac:dyDescent="0.2"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65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spans="2:26" x14ac:dyDescent="0.2"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65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spans="2:26" x14ac:dyDescent="0.2"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65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spans="2:26" x14ac:dyDescent="0.2"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65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spans="2:26" x14ac:dyDescent="0.2"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65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spans="2:26" x14ac:dyDescent="0.2"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65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spans="2:26" x14ac:dyDescent="0.2"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65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spans="2:26" x14ac:dyDescent="0.2"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65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spans="2:26" x14ac:dyDescent="0.2"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65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spans="2:26" x14ac:dyDescent="0.2"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65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spans="2:26" x14ac:dyDescent="0.2"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65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spans="2:26" x14ac:dyDescent="0.2"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65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spans="2:26" x14ac:dyDescent="0.2"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65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spans="2:26" x14ac:dyDescent="0.2"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65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spans="2:26" x14ac:dyDescent="0.2"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65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spans="2:26" x14ac:dyDescent="0.2"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65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spans="2:26" x14ac:dyDescent="0.2"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65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spans="2:26" x14ac:dyDescent="0.2"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65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spans="2:26" x14ac:dyDescent="0.2"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65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spans="2:26" x14ac:dyDescent="0.2"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65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spans="2:26" x14ac:dyDescent="0.2"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65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spans="2:26" x14ac:dyDescent="0.2"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65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spans="2:26" x14ac:dyDescent="0.2"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65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spans="2:26" x14ac:dyDescent="0.2"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65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spans="2:26" x14ac:dyDescent="0.2"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65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spans="2:26" x14ac:dyDescent="0.2"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65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spans="2:26" x14ac:dyDescent="0.2"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65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spans="2:26" x14ac:dyDescent="0.2"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65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spans="2:26" x14ac:dyDescent="0.2"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65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spans="2:26" x14ac:dyDescent="0.2"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65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spans="2:26" x14ac:dyDescent="0.2"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65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spans="2:26" x14ac:dyDescent="0.2"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65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spans="2:26" x14ac:dyDescent="0.2"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65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spans="2:26" x14ac:dyDescent="0.2"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65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spans="2:26" x14ac:dyDescent="0.2"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65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spans="2:26" x14ac:dyDescent="0.2"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65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spans="2:26" x14ac:dyDescent="0.2"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65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spans="2:26" x14ac:dyDescent="0.2"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65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spans="2:26" x14ac:dyDescent="0.2"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65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spans="2:26" x14ac:dyDescent="0.2"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65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spans="2:26" x14ac:dyDescent="0.2"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65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spans="2:26" x14ac:dyDescent="0.2"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65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spans="2:26" x14ac:dyDescent="0.2"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65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spans="2:26" x14ac:dyDescent="0.2"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65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spans="2:26" x14ac:dyDescent="0.2"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65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spans="2:26" x14ac:dyDescent="0.2"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65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spans="2:26" x14ac:dyDescent="0.2"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65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spans="2:26" x14ac:dyDescent="0.2"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65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spans="2:26" x14ac:dyDescent="0.2"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65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spans="2:26" x14ac:dyDescent="0.2"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65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spans="2:26" x14ac:dyDescent="0.2"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65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spans="2:26" x14ac:dyDescent="0.2"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65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spans="2:26" x14ac:dyDescent="0.2"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65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spans="2:26" x14ac:dyDescent="0.2"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65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spans="2:26" x14ac:dyDescent="0.2"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65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spans="2:26" x14ac:dyDescent="0.2"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65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spans="2:26" x14ac:dyDescent="0.2"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65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spans="2:26" x14ac:dyDescent="0.2"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65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spans="2:26" x14ac:dyDescent="0.2"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65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spans="2:26" x14ac:dyDescent="0.2"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65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spans="2:26" x14ac:dyDescent="0.2"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65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spans="2:26" x14ac:dyDescent="0.2"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65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spans="2:26" x14ac:dyDescent="0.2"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65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spans="2:26" x14ac:dyDescent="0.2"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65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spans="2:26" x14ac:dyDescent="0.2"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65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spans="2:26" x14ac:dyDescent="0.2"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65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spans="2:26" x14ac:dyDescent="0.2"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65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spans="2:26" x14ac:dyDescent="0.2"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65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spans="2:26" x14ac:dyDescent="0.2"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65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spans="2:26" x14ac:dyDescent="0.2"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65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spans="2:26" x14ac:dyDescent="0.2"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65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spans="2:26" x14ac:dyDescent="0.2"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65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spans="2:26" x14ac:dyDescent="0.2"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65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spans="2:26" x14ac:dyDescent="0.2"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65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spans="2:26" x14ac:dyDescent="0.2"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65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spans="2:26" x14ac:dyDescent="0.2"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65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spans="2:26" x14ac:dyDescent="0.2"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65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spans="2:26" x14ac:dyDescent="0.2"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65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spans="2:26" x14ac:dyDescent="0.2"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65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spans="2:26" x14ac:dyDescent="0.2"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65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spans="2:26" x14ac:dyDescent="0.2"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65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spans="2:26" x14ac:dyDescent="0.2"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65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spans="2:26" x14ac:dyDescent="0.2"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65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spans="2:26" x14ac:dyDescent="0.2"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65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spans="2:26" x14ac:dyDescent="0.2"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65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spans="2:26" x14ac:dyDescent="0.2"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65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spans="2:26" x14ac:dyDescent="0.2"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65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spans="2:26" x14ac:dyDescent="0.2"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65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spans="2:26" x14ac:dyDescent="0.2"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65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spans="2:26" x14ac:dyDescent="0.2"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65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spans="2:26" x14ac:dyDescent="0.2"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65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spans="2:26" x14ac:dyDescent="0.2"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65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spans="2:26" x14ac:dyDescent="0.2"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65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spans="2:26" x14ac:dyDescent="0.2"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65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spans="2:26" x14ac:dyDescent="0.2"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65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spans="2:26" x14ac:dyDescent="0.2"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65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spans="2:26" x14ac:dyDescent="0.2"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65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spans="2:26" x14ac:dyDescent="0.2"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65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spans="2:26" x14ac:dyDescent="0.2"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65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spans="2:26" x14ac:dyDescent="0.2"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65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spans="2:26" x14ac:dyDescent="0.2"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65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spans="2:26" x14ac:dyDescent="0.2"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65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spans="2:26" x14ac:dyDescent="0.2"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65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spans="2:26" x14ac:dyDescent="0.2"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65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spans="2:26" x14ac:dyDescent="0.2"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65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spans="2:26" x14ac:dyDescent="0.2"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65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spans="2:26" x14ac:dyDescent="0.2"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65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spans="2:26" x14ac:dyDescent="0.2"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65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spans="2:26" x14ac:dyDescent="0.2"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65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spans="2:26" x14ac:dyDescent="0.2"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65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spans="2:26" x14ac:dyDescent="0.2"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65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spans="2:26" x14ac:dyDescent="0.2"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65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spans="2:26" x14ac:dyDescent="0.2"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65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spans="2:26" x14ac:dyDescent="0.2"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65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spans="2:26" x14ac:dyDescent="0.2"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65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spans="2:26" x14ac:dyDescent="0.2"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65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spans="2:26" x14ac:dyDescent="0.2"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65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spans="2:26" x14ac:dyDescent="0.2"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65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spans="2:26" x14ac:dyDescent="0.2"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65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spans="2:26" x14ac:dyDescent="0.2"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65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spans="2:26" x14ac:dyDescent="0.2"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65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spans="2:26" x14ac:dyDescent="0.2"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65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spans="2:26" x14ac:dyDescent="0.2"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65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spans="2:26" x14ac:dyDescent="0.2"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65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spans="2:26" x14ac:dyDescent="0.2"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65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spans="2:26" x14ac:dyDescent="0.2"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65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spans="2:26" x14ac:dyDescent="0.2">
      <c r="B489" s="37"/>
      <c r="C489" s="37"/>
      <c r="D489" s="37"/>
      <c r="E489" s="37"/>
      <c r="F489" s="37"/>
      <c r="G489" s="37"/>
      <c r="H489" s="37"/>
      <c r="I489" s="37"/>
      <c r="J489" s="37"/>
      <c r="K489" s="37"/>
      <c r="L489" s="37"/>
      <c r="M489" s="37"/>
      <c r="N489" s="37"/>
      <c r="O489" s="37"/>
      <c r="P489" s="65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spans="2:26" x14ac:dyDescent="0.2">
      <c r="B490" s="37"/>
      <c r="C490" s="37"/>
      <c r="D490" s="37"/>
      <c r="E490" s="37"/>
      <c r="F490" s="37"/>
      <c r="G490" s="37"/>
      <c r="H490" s="37"/>
      <c r="I490" s="37"/>
      <c r="J490" s="37"/>
      <c r="K490" s="37"/>
      <c r="L490" s="37"/>
      <c r="M490" s="37"/>
      <c r="N490" s="37"/>
      <c r="O490" s="37"/>
      <c r="P490" s="65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spans="2:26" x14ac:dyDescent="0.2">
      <c r="B491" s="37"/>
      <c r="C491" s="37"/>
      <c r="D491" s="37"/>
      <c r="E491" s="37"/>
      <c r="F491" s="37"/>
      <c r="G491" s="37"/>
      <c r="H491" s="37"/>
      <c r="I491" s="37"/>
      <c r="J491" s="37"/>
      <c r="K491" s="37"/>
      <c r="L491" s="37"/>
      <c r="M491" s="37"/>
      <c r="N491" s="37"/>
      <c r="O491" s="37"/>
      <c r="P491" s="65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spans="2:26" x14ac:dyDescent="0.2">
      <c r="B492" s="37"/>
      <c r="C492" s="37"/>
      <c r="D492" s="37"/>
      <c r="E492" s="37"/>
      <c r="F492" s="37"/>
      <c r="G492" s="37"/>
      <c r="H492" s="37"/>
      <c r="I492" s="37"/>
      <c r="J492" s="37"/>
      <c r="K492" s="37"/>
      <c r="L492" s="37"/>
      <c r="M492" s="37"/>
      <c r="N492" s="37"/>
      <c r="O492" s="37"/>
      <c r="P492" s="65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spans="2:26" x14ac:dyDescent="0.2">
      <c r="B493" s="37"/>
      <c r="C493" s="37"/>
      <c r="D493" s="37"/>
      <c r="E493" s="37"/>
      <c r="F493" s="37"/>
      <c r="G493" s="37"/>
      <c r="H493" s="37"/>
      <c r="I493" s="37"/>
      <c r="J493" s="37"/>
      <c r="K493" s="37"/>
      <c r="L493" s="37"/>
      <c r="M493" s="37"/>
      <c r="N493" s="37"/>
      <c r="O493" s="37"/>
      <c r="P493" s="65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spans="2:26" x14ac:dyDescent="0.2">
      <c r="B494" s="37"/>
      <c r="C494" s="37"/>
      <c r="D494" s="37"/>
      <c r="E494" s="37"/>
      <c r="F494" s="37"/>
      <c r="G494" s="37"/>
      <c r="H494" s="37"/>
      <c r="I494" s="37"/>
      <c r="J494" s="37"/>
      <c r="K494" s="37"/>
      <c r="L494" s="37"/>
      <c r="M494" s="37"/>
      <c r="N494" s="37"/>
      <c r="O494" s="37"/>
      <c r="P494" s="65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spans="2:26" x14ac:dyDescent="0.2">
      <c r="B495" s="37"/>
      <c r="C495" s="37"/>
      <c r="D495" s="37"/>
      <c r="E495" s="37"/>
      <c r="F495" s="37"/>
      <c r="G495" s="37"/>
      <c r="H495" s="37"/>
      <c r="I495" s="37"/>
      <c r="J495" s="37"/>
      <c r="K495" s="37"/>
      <c r="L495" s="37"/>
      <c r="M495" s="37"/>
      <c r="N495" s="37"/>
      <c r="O495" s="37"/>
      <c r="P495" s="65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spans="2:26" x14ac:dyDescent="0.2">
      <c r="B496" s="37"/>
      <c r="C496" s="37"/>
      <c r="D496" s="37"/>
      <c r="E496" s="37"/>
      <c r="F496" s="37"/>
      <c r="G496" s="37"/>
      <c r="H496" s="37"/>
      <c r="I496" s="37"/>
      <c r="J496" s="37"/>
      <c r="K496" s="37"/>
      <c r="L496" s="37"/>
      <c r="M496" s="37"/>
      <c r="N496" s="37"/>
      <c r="O496" s="37"/>
      <c r="P496" s="65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spans="2:26" x14ac:dyDescent="0.2">
      <c r="B497" s="37"/>
      <c r="C497" s="37"/>
      <c r="D497" s="37"/>
      <c r="E497" s="37"/>
      <c r="F497" s="37"/>
      <c r="G497" s="37"/>
      <c r="H497" s="37"/>
      <c r="I497" s="37"/>
      <c r="J497" s="37"/>
      <c r="K497" s="37"/>
      <c r="L497" s="37"/>
      <c r="M497" s="37"/>
      <c r="N497" s="37"/>
      <c r="O497" s="37"/>
      <c r="P497" s="65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spans="2:26" x14ac:dyDescent="0.2">
      <c r="B498" s="37"/>
      <c r="C498" s="37"/>
      <c r="D498" s="37"/>
      <c r="E498" s="37"/>
      <c r="F498" s="37"/>
      <c r="G498" s="37"/>
      <c r="H498" s="37"/>
      <c r="I498" s="37"/>
      <c r="J498" s="37"/>
      <c r="K498" s="37"/>
      <c r="L498" s="37"/>
      <c r="M498" s="37"/>
      <c r="N498" s="37"/>
      <c r="O498" s="37"/>
      <c r="P498" s="65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spans="2:26" x14ac:dyDescent="0.2">
      <c r="B499" s="37"/>
      <c r="C499" s="37"/>
      <c r="D499" s="37"/>
      <c r="E499" s="37"/>
      <c r="F499" s="37"/>
      <c r="G499" s="37"/>
      <c r="H499" s="37"/>
      <c r="I499" s="37"/>
      <c r="J499" s="37"/>
      <c r="K499" s="37"/>
      <c r="L499" s="37"/>
      <c r="M499" s="37"/>
      <c r="N499" s="37"/>
      <c r="O499" s="37"/>
      <c r="P499" s="65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spans="2:26" x14ac:dyDescent="0.2">
      <c r="B500" s="37"/>
      <c r="C500" s="37"/>
      <c r="D500" s="37"/>
      <c r="E500" s="37"/>
      <c r="F500" s="37"/>
      <c r="G500" s="37"/>
      <c r="H500" s="37"/>
      <c r="I500" s="37"/>
      <c r="J500" s="37"/>
      <c r="K500" s="37"/>
      <c r="L500" s="37"/>
      <c r="M500" s="37"/>
      <c r="N500" s="37"/>
      <c r="O500" s="37"/>
      <c r="P500" s="65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spans="2:26" x14ac:dyDescent="0.2">
      <c r="B501" s="37"/>
      <c r="C501" s="37"/>
      <c r="D501" s="37"/>
      <c r="E501" s="37"/>
      <c r="F501" s="37"/>
      <c r="G501" s="37"/>
      <c r="H501" s="37"/>
      <c r="I501" s="37"/>
      <c r="J501" s="37"/>
      <c r="K501" s="37"/>
      <c r="L501" s="37"/>
      <c r="M501" s="37"/>
      <c r="N501" s="37"/>
      <c r="O501" s="37"/>
      <c r="P501" s="65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spans="2:26" x14ac:dyDescent="0.2">
      <c r="B502" s="37"/>
      <c r="C502" s="37"/>
      <c r="D502" s="37"/>
      <c r="E502" s="37"/>
      <c r="F502" s="37"/>
      <c r="G502" s="37"/>
      <c r="H502" s="37"/>
      <c r="I502" s="37"/>
      <c r="J502" s="37"/>
      <c r="K502" s="37"/>
      <c r="L502" s="37"/>
      <c r="M502" s="37"/>
      <c r="N502" s="37"/>
      <c r="O502" s="37"/>
      <c r="P502" s="65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spans="2:26" x14ac:dyDescent="0.2">
      <c r="B503" s="37"/>
      <c r="C503" s="37"/>
      <c r="D503" s="37"/>
      <c r="E503" s="37"/>
      <c r="F503" s="37"/>
      <c r="G503" s="37"/>
      <c r="H503" s="37"/>
      <c r="I503" s="37"/>
      <c r="J503" s="37"/>
      <c r="K503" s="37"/>
      <c r="L503" s="37"/>
      <c r="M503" s="37"/>
      <c r="N503" s="37"/>
      <c r="O503" s="37"/>
      <c r="P503" s="65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spans="2:26" x14ac:dyDescent="0.2">
      <c r="B504" s="37"/>
      <c r="C504" s="37"/>
      <c r="D504" s="37"/>
      <c r="E504" s="37"/>
      <c r="F504" s="37"/>
      <c r="G504" s="37"/>
      <c r="H504" s="37"/>
      <c r="I504" s="37"/>
      <c r="J504" s="37"/>
      <c r="K504" s="37"/>
      <c r="L504" s="37"/>
      <c r="M504" s="37"/>
      <c r="N504" s="37"/>
      <c r="O504" s="37"/>
      <c r="P504" s="65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spans="2:26" x14ac:dyDescent="0.2">
      <c r="B505" s="37"/>
      <c r="C505" s="37"/>
      <c r="D505" s="37"/>
      <c r="E505" s="37"/>
      <c r="F505" s="37"/>
      <c r="G505" s="37"/>
      <c r="H505" s="37"/>
      <c r="I505" s="37"/>
      <c r="J505" s="37"/>
      <c r="K505" s="37"/>
      <c r="L505" s="37"/>
      <c r="M505" s="37"/>
      <c r="N505" s="37"/>
      <c r="O505" s="37"/>
      <c r="P505" s="65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spans="2:26" x14ac:dyDescent="0.2">
      <c r="B506" s="37"/>
      <c r="C506" s="37"/>
      <c r="D506" s="37"/>
      <c r="E506" s="37"/>
      <c r="F506" s="37"/>
      <c r="G506" s="37"/>
      <c r="H506" s="37"/>
      <c r="I506" s="37"/>
      <c r="J506" s="37"/>
      <c r="K506" s="37"/>
      <c r="L506" s="37"/>
      <c r="M506" s="37"/>
      <c r="N506" s="37"/>
      <c r="O506" s="37"/>
      <c r="P506" s="65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spans="2:26" x14ac:dyDescent="0.2">
      <c r="B507" s="37"/>
      <c r="C507" s="37"/>
      <c r="D507" s="37"/>
      <c r="E507" s="37"/>
      <c r="F507" s="37"/>
      <c r="G507" s="37"/>
      <c r="H507" s="37"/>
      <c r="I507" s="37"/>
      <c r="J507" s="37"/>
      <c r="K507" s="37"/>
      <c r="L507" s="37"/>
      <c r="M507" s="37"/>
      <c r="N507" s="37"/>
      <c r="O507" s="37"/>
      <c r="P507" s="65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spans="2:26" x14ac:dyDescent="0.2">
      <c r="B508" s="37"/>
      <c r="C508" s="37"/>
      <c r="D508" s="37"/>
      <c r="E508" s="37"/>
      <c r="F508" s="37"/>
      <c r="G508" s="37"/>
      <c r="H508" s="37"/>
      <c r="I508" s="37"/>
      <c r="J508" s="37"/>
      <c r="K508" s="37"/>
      <c r="L508" s="37"/>
      <c r="M508" s="37"/>
      <c r="N508" s="37"/>
      <c r="O508" s="37"/>
      <c r="P508" s="65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spans="2:26" x14ac:dyDescent="0.2">
      <c r="B509" s="37"/>
      <c r="C509" s="37"/>
      <c r="D509" s="37"/>
      <c r="E509" s="37"/>
      <c r="F509" s="37"/>
      <c r="G509" s="37"/>
      <c r="H509" s="37"/>
      <c r="I509" s="37"/>
      <c r="J509" s="37"/>
      <c r="K509" s="37"/>
      <c r="L509" s="37"/>
      <c r="M509" s="37"/>
      <c r="N509" s="37"/>
      <c r="O509" s="37"/>
      <c r="P509" s="65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spans="2:26" x14ac:dyDescent="0.2">
      <c r="B510" s="37"/>
      <c r="C510" s="37"/>
      <c r="D510" s="37"/>
      <c r="E510" s="37"/>
      <c r="F510" s="37"/>
      <c r="G510" s="37"/>
      <c r="H510" s="37"/>
      <c r="I510" s="37"/>
      <c r="J510" s="37"/>
      <c r="K510" s="37"/>
      <c r="L510" s="37"/>
      <c r="M510" s="37"/>
      <c r="N510" s="37"/>
      <c r="O510" s="37"/>
      <c r="P510" s="65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spans="2:26" x14ac:dyDescent="0.2">
      <c r="B511" s="37"/>
      <c r="C511" s="37"/>
      <c r="D511" s="37"/>
      <c r="E511" s="37"/>
      <c r="F511" s="37"/>
      <c r="G511" s="37"/>
      <c r="H511" s="37"/>
      <c r="I511" s="37"/>
      <c r="J511" s="37"/>
      <c r="K511" s="37"/>
      <c r="L511" s="37"/>
      <c r="M511" s="37"/>
      <c r="N511" s="37"/>
      <c r="O511" s="37"/>
      <c r="P511" s="65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spans="2:26" x14ac:dyDescent="0.2">
      <c r="B512" s="37"/>
      <c r="C512" s="37"/>
      <c r="D512" s="37"/>
      <c r="E512" s="37"/>
      <c r="F512" s="37"/>
      <c r="G512" s="37"/>
      <c r="H512" s="37"/>
      <c r="I512" s="37"/>
      <c r="J512" s="37"/>
      <c r="K512" s="37"/>
      <c r="L512" s="37"/>
      <c r="M512" s="37"/>
      <c r="N512" s="37"/>
      <c r="O512" s="37"/>
      <c r="P512" s="65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spans="2:26" x14ac:dyDescent="0.2">
      <c r="B513" s="37"/>
      <c r="C513" s="37"/>
      <c r="D513" s="37"/>
      <c r="E513" s="37"/>
      <c r="F513" s="37"/>
      <c r="G513" s="37"/>
      <c r="H513" s="37"/>
      <c r="I513" s="37"/>
      <c r="J513" s="37"/>
      <c r="K513" s="37"/>
      <c r="L513" s="37"/>
      <c r="M513" s="37"/>
      <c r="N513" s="37"/>
      <c r="O513" s="37"/>
      <c r="P513" s="65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spans="2:26" x14ac:dyDescent="0.2">
      <c r="B514" s="37"/>
      <c r="C514" s="37"/>
      <c r="D514" s="37"/>
      <c r="E514" s="37"/>
      <c r="F514" s="37"/>
      <c r="G514" s="37"/>
      <c r="H514" s="37"/>
      <c r="I514" s="37"/>
      <c r="J514" s="37"/>
      <c r="K514" s="37"/>
      <c r="L514" s="37"/>
      <c r="M514" s="37"/>
      <c r="N514" s="37"/>
      <c r="O514" s="37"/>
      <c r="P514" s="65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spans="2:26" x14ac:dyDescent="0.2">
      <c r="B515" s="37"/>
      <c r="C515" s="37"/>
      <c r="D515" s="37"/>
      <c r="E515" s="37"/>
      <c r="F515" s="37"/>
      <c r="G515" s="37"/>
      <c r="H515" s="37"/>
      <c r="I515" s="37"/>
      <c r="J515" s="37"/>
      <c r="K515" s="37"/>
      <c r="L515" s="37"/>
      <c r="M515" s="37"/>
      <c r="N515" s="37"/>
      <c r="O515" s="37"/>
      <c r="P515" s="65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spans="2:26" x14ac:dyDescent="0.2">
      <c r="B516" s="37"/>
      <c r="C516" s="37"/>
      <c r="D516" s="37"/>
      <c r="E516" s="37"/>
      <c r="F516" s="37"/>
      <c r="G516" s="37"/>
      <c r="H516" s="37"/>
      <c r="I516" s="37"/>
      <c r="J516" s="37"/>
      <c r="K516" s="37"/>
      <c r="L516" s="37"/>
      <c r="M516" s="37"/>
      <c r="N516" s="37"/>
      <c r="O516" s="37"/>
      <c r="P516" s="65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spans="2:26" x14ac:dyDescent="0.2">
      <c r="B517" s="37"/>
      <c r="C517" s="37"/>
      <c r="D517" s="37"/>
      <c r="E517" s="37"/>
      <c r="F517" s="37"/>
      <c r="G517" s="37"/>
      <c r="H517" s="37"/>
      <c r="I517" s="37"/>
      <c r="J517" s="37"/>
      <c r="K517" s="37"/>
      <c r="L517" s="37"/>
      <c r="M517" s="37"/>
      <c r="N517" s="37"/>
      <c r="O517" s="37"/>
      <c r="P517" s="65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spans="2:26" x14ac:dyDescent="0.2">
      <c r="B518" s="37"/>
      <c r="C518" s="37"/>
      <c r="D518" s="37"/>
      <c r="E518" s="37"/>
      <c r="F518" s="37"/>
      <c r="G518" s="37"/>
      <c r="H518" s="37"/>
      <c r="I518" s="37"/>
      <c r="J518" s="37"/>
      <c r="K518" s="37"/>
      <c r="L518" s="37"/>
      <c r="M518" s="37"/>
      <c r="N518" s="37"/>
      <c r="O518" s="37"/>
      <c r="P518" s="65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spans="2:26" x14ac:dyDescent="0.2">
      <c r="B519" s="37"/>
      <c r="C519" s="37"/>
      <c r="D519" s="37"/>
      <c r="E519" s="37"/>
      <c r="F519" s="37"/>
      <c r="G519" s="37"/>
      <c r="H519" s="37"/>
      <c r="I519" s="37"/>
      <c r="J519" s="37"/>
      <c r="K519" s="37"/>
      <c r="L519" s="37"/>
      <c r="M519" s="37"/>
      <c r="N519" s="37"/>
      <c r="O519" s="37"/>
      <c r="P519" s="65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spans="2:26" x14ac:dyDescent="0.2">
      <c r="B520" s="37"/>
      <c r="C520" s="37"/>
      <c r="D520" s="37"/>
      <c r="E520" s="37"/>
      <c r="F520" s="37"/>
      <c r="G520" s="37"/>
      <c r="H520" s="37"/>
      <c r="I520" s="37"/>
      <c r="J520" s="37"/>
      <c r="K520" s="37"/>
      <c r="L520" s="37"/>
      <c r="M520" s="37"/>
      <c r="N520" s="37"/>
      <c r="O520" s="37"/>
      <c r="P520" s="65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spans="2:26" x14ac:dyDescent="0.2">
      <c r="B521" s="37"/>
      <c r="C521" s="37"/>
      <c r="D521" s="37"/>
      <c r="E521" s="37"/>
      <c r="F521" s="37"/>
      <c r="G521" s="37"/>
      <c r="H521" s="37"/>
      <c r="I521" s="37"/>
      <c r="J521" s="37"/>
      <c r="K521" s="37"/>
      <c r="L521" s="37"/>
      <c r="M521" s="37"/>
      <c r="N521" s="37"/>
      <c r="O521" s="37"/>
      <c r="P521" s="65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spans="2:26" x14ac:dyDescent="0.2">
      <c r="B522" s="37"/>
      <c r="C522" s="37"/>
      <c r="D522" s="37"/>
      <c r="E522" s="37"/>
      <c r="F522" s="37"/>
      <c r="G522" s="37"/>
      <c r="H522" s="37"/>
      <c r="I522" s="37"/>
      <c r="J522" s="37"/>
      <c r="K522" s="37"/>
      <c r="L522" s="37"/>
      <c r="M522" s="37"/>
      <c r="N522" s="37"/>
      <c r="O522" s="37"/>
      <c r="P522" s="65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spans="2:26" x14ac:dyDescent="0.2">
      <c r="B523" s="37"/>
      <c r="C523" s="37"/>
      <c r="D523" s="37"/>
      <c r="E523" s="37"/>
      <c r="F523" s="37"/>
      <c r="G523" s="37"/>
      <c r="H523" s="37"/>
      <c r="I523" s="37"/>
      <c r="J523" s="37"/>
      <c r="K523" s="37"/>
      <c r="L523" s="37"/>
      <c r="M523" s="37"/>
      <c r="N523" s="37"/>
      <c r="O523" s="37"/>
      <c r="P523" s="65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spans="2:26" x14ac:dyDescent="0.2">
      <c r="B524" s="37"/>
      <c r="C524" s="37"/>
      <c r="D524" s="37"/>
      <c r="E524" s="37"/>
      <c r="F524" s="37"/>
      <c r="G524" s="37"/>
      <c r="H524" s="37"/>
      <c r="I524" s="37"/>
      <c r="J524" s="37"/>
      <c r="K524" s="37"/>
      <c r="L524" s="37"/>
      <c r="M524" s="37"/>
      <c r="N524" s="37"/>
      <c r="O524" s="37"/>
      <c r="P524" s="65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spans="2:26" x14ac:dyDescent="0.2">
      <c r="B525" s="37"/>
      <c r="C525" s="37"/>
      <c r="D525" s="37"/>
      <c r="E525" s="37"/>
      <c r="F525" s="37"/>
      <c r="G525" s="37"/>
      <c r="H525" s="37"/>
      <c r="I525" s="37"/>
      <c r="J525" s="37"/>
      <c r="K525" s="37"/>
      <c r="L525" s="37"/>
      <c r="M525" s="37"/>
      <c r="N525" s="37"/>
      <c r="O525" s="37"/>
      <c r="P525" s="65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spans="2:26" x14ac:dyDescent="0.2">
      <c r="B526" s="37"/>
      <c r="C526" s="37"/>
      <c r="D526" s="37"/>
      <c r="E526" s="37"/>
      <c r="F526" s="37"/>
      <c r="G526" s="37"/>
      <c r="H526" s="37"/>
      <c r="I526" s="37"/>
      <c r="J526" s="37"/>
      <c r="K526" s="37"/>
      <c r="L526" s="37"/>
      <c r="M526" s="37"/>
      <c r="N526" s="37"/>
      <c r="O526" s="37"/>
      <c r="P526" s="65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spans="2:26" x14ac:dyDescent="0.2">
      <c r="B527" s="37"/>
      <c r="C527" s="37"/>
      <c r="D527" s="37"/>
      <c r="E527" s="37"/>
      <c r="F527" s="37"/>
      <c r="G527" s="37"/>
      <c r="H527" s="37"/>
      <c r="I527" s="37"/>
      <c r="J527" s="37"/>
      <c r="K527" s="37"/>
      <c r="L527" s="37"/>
      <c r="M527" s="37"/>
      <c r="N527" s="37"/>
      <c r="O527" s="37"/>
      <c r="P527" s="65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spans="2:26" x14ac:dyDescent="0.2">
      <c r="B528" s="37"/>
      <c r="C528" s="37"/>
      <c r="D528" s="37"/>
      <c r="E528" s="37"/>
      <c r="F528" s="37"/>
      <c r="G528" s="37"/>
      <c r="H528" s="37"/>
      <c r="I528" s="37"/>
      <c r="J528" s="37"/>
      <c r="K528" s="37"/>
      <c r="L528" s="37"/>
      <c r="M528" s="37"/>
      <c r="N528" s="37"/>
      <c r="O528" s="37"/>
      <c r="P528" s="65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spans="2:26" x14ac:dyDescent="0.2">
      <c r="B529" s="37"/>
      <c r="C529" s="37"/>
      <c r="D529" s="37"/>
      <c r="E529" s="37"/>
      <c r="F529" s="37"/>
      <c r="G529" s="37"/>
      <c r="H529" s="37"/>
      <c r="I529" s="37"/>
      <c r="J529" s="37"/>
      <c r="K529" s="37"/>
      <c r="L529" s="37"/>
      <c r="M529" s="37"/>
      <c r="N529" s="37"/>
      <c r="O529" s="37"/>
      <c r="P529" s="65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spans="2:26" x14ac:dyDescent="0.2">
      <c r="B530" s="37"/>
      <c r="C530" s="37"/>
      <c r="D530" s="37"/>
      <c r="E530" s="37"/>
      <c r="F530" s="37"/>
      <c r="G530" s="37"/>
      <c r="H530" s="37"/>
      <c r="I530" s="37"/>
      <c r="J530" s="37"/>
      <c r="K530" s="37"/>
      <c r="L530" s="37"/>
      <c r="M530" s="37"/>
      <c r="N530" s="37"/>
      <c r="O530" s="37"/>
      <c r="P530" s="65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spans="2:26" x14ac:dyDescent="0.2">
      <c r="B531" s="37"/>
      <c r="C531" s="37"/>
      <c r="D531" s="37"/>
      <c r="E531" s="37"/>
      <c r="F531" s="37"/>
      <c r="G531" s="37"/>
      <c r="H531" s="37"/>
      <c r="I531" s="37"/>
      <c r="J531" s="37"/>
      <c r="K531" s="37"/>
      <c r="L531" s="37"/>
      <c r="M531" s="37"/>
      <c r="N531" s="37"/>
      <c r="O531" s="37"/>
      <c r="P531" s="65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spans="2:26" x14ac:dyDescent="0.2">
      <c r="B532" s="37"/>
      <c r="C532" s="37"/>
      <c r="D532" s="37"/>
      <c r="E532" s="37"/>
      <c r="F532" s="37"/>
      <c r="G532" s="37"/>
      <c r="H532" s="37"/>
      <c r="I532" s="37"/>
      <c r="J532" s="37"/>
      <c r="K532" s="37"/>
      <c r="L532" s="37"/>
      <c r="M532" s="37"/>
      <c r="N532" s="37"/>
      <c r="O532" s="37"/>
      <c r="P532" s="65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spans="2:26" x14ac:dyDescent="0.2">
      <c r="B533" s="37"/>
      <c r="C533" s="37"/>
      <c r="D533" s="37"/>
      <c r="E533" s="37"/>
      <c r="F533" s="37"/>
      <c r="G533" s="37"/>
      <c r="H533" s="37"/>
      <c r="I533" s="37"/>
      <c r="J533" s="37"/>
      <c r="K533" s="37"/>
      <c r="L533" s="37"/>
      <c r="M533" s="37"/>
      <c r="N533" s="37"/>
      <c r="O533" s="37"/>
      <c r="P533" s="65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spans="2:26" x14ac:dyDescent="0.2">
      <c r="B534" s="37"/>
      <c r="C534" s="37"/>
      <c r="D534" s="37"/>
      <c r="E534" s="37"/>
      <c r="F534" s="37"/>
      <c r="G534" s="37"/>
      <c r="H534" s="37"/>
      <c r="I534" s="37"/>
      <c r="J534" s="37"/>
      <c r="K534" s="37"/>
      <c r="L534" s="37"/>
      <c r="M534" s="37"/>
      <c r="N534" s="37"/>
      <c r="O534" s="37"/>
      <c r="P534" s="65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spans="2:26" x14ac:dyDescent="0.2">
      <c r="B535" s="37"/>
      <c r="C535" s="37"/>
      <c r="D535" s="37"/>
      <c r="E535" s="37"/>
      <c r="F535" s="37"/>
      <c r="G535" s="37"/>
      <c r="H535" s="37"/>
      <c r="I535" s="37"/>
      <c r="J535" s="37"/>
      <c r="K535" s="37"/>
      <c r="L535" s="37"/>
      <c r="M535" s="37"/>
      <c r="N535" s="37"/>
      <c r="O535" s="37"/>
      <c r="P535" s="65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spans="2:26" x14ac:dyDescent="0.2">
      <c r="B536" s="37"/>
      <c r="C536" s="37"/>
      <c r="D536" s="37"/>
      <c r="E536" s="37"/>
      <c r="F536" s="37"/>
      <c r="G536" s="37"/>
      <c r="H536" s="37"/>
      <c r="I536" s="37"/>
      <c r="J536" s="37"/>
      <c r="K536" s="37"/>
      <c r="L536" s="37"/>
      <c r="M536" s="37"/>
      <c r="N536" s="37"/>
      <c r="O536" s="37"/>
      <c r="P536" s="65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spans="2:26" x14ac:dyDescent="0.2">
      <c r="B537" s="37"/>
      <c r="C537" s="37"/>
      <c r="D537" s="37"/>
      <c r="E537" s="37"/>
      <c r="F537" s="37"/>
      <c r="G537" s="37"/>
      <c r="H537" s="37"/>
      <c r="I537" s="37"/>
      <c r="J537" s="37"/>
      <c r="K537" s="37"/>
      <c r="L537" s="37"/>
      <c r="M537" s="37"/>
      <c r="N537" s="37"/>
      <c r="O537" s="37"/>
      <c r="P537" s="65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spans="2:26" x14ac:dyDescent="0.2">
      <c r="B538" s="37"/>
      <c r="C538" s="37"/>
      <c r="D538" s="37"/>
      <c r="E538" s="37"/>
      <c r="F538" s="37"/>
      <c r="G538" s="37"/>
      <c r="H538" s="37"/>
      <c r="I538" s="37"/>
      <c r="J538" s="37"/>
      <c r="K538" s="37"/>
      <c r="L538" s="37"/>
      <c r="M538" s="37"/>
      <c r="N538" s="37"/>
      <c r="O538" s="37"/>
      <c r="P538" s="65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spans="2:26" x14ac:dyDescent="0.2">
      <c r="B539" s="37"/>
      <c r="C539" s="37"/>
      <c r="D539" s="37"/>
      <c r="E539" s="37"/>
      <c r="F539" s="37"/>
      <c r="G539" s="37"/>
      <c r="H539" s="37"/>
      <c r="I539" s="37"/>
      <c r="J539" s="37"/>
      <c r="K539" s="37"/>
      <c r="L539" s="37"/>
      <c r="M539" s="37"/>
      <c r="N539" s="37"/>
      <c r="O539" s="37"/>
      <c r="P539" s="65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spans="2:26" x14ac:dyDescent="0.2">
      <c r="B540" s="37"/>
      <c r="C540" s="37"/>
      <c r="D540" s="37"/>
      <c r="E540" s="37"/>
      <c r="F540" s="37"/>
      <c r="G540" s="37"/>
      <c r="H540" s="37"/>
      <c r="I540" s="37"/>
      <c r="J540" s="37"/>
      <c r="K540" s="37"/>
      <c r="L540" s="37"/>
      <c r="M540" s="37"/>
      <c r="N540" s="37"/>
      <c r="O540" s="37"/>
      <c r="P540" s="65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spans="2:26" x14ac:dyDescent="0.2">
      <c r="B541" s="37"/>
      <c r="C541" s="37"/>
      <c r="D541" s="37"/>
      <c r="E541" s="37"/>
      <c r="F541" s="37"/>
      <c r="G541" s="37"/>
      <c r="H541" s="37"/>
      <c r="I541" s="37"/>
      <c r="J541" s="37"/>
      <c r="K541" s="37"/>
      <c r="L541" s="37"/>
      <c r="M541" s="37"/>
      <c r="N541" s="37"/>
      <c r="O541" s="37"/>
      <c r="P541" s="65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spans="2:26" x14ac:dyDescent="0.2">
      <c r="B542" s="37"/>
      <c r="C542" s="37"/>
      <c r="D542" s="37"/>
      <c r="E542" s="37"/>
      <c r="F542" s="37"/>
      <c r="G542" s="37"/>
      <c r="H542" s="37"/>
      <c r="I542" s="37"/>
      <c r="J542" s="37"/>
      <c r="K542" s="37"/>
      <c r="L542" s="37"/>
      <c r="M542" s="37"/>
      <c r="N542" s="37"/>
      <c r="O542" s="37"/>
      <c r="P542" s="65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spans="2:26" x14ac:dyDescent="0.2">
      <c r="B543" s="37"/>
      <c r="C543" s="37"/>
      <c r="D543" s="37"/>
      <c r="E543" s="37"/>
      <c r="F543" s="37"/>
      <c r="G543" s="37"/>
      <c r="H543" s="37"/>
      <c r="I543" s="37"/>
      <c r="J543" s="37"/>
      <c r="K543" s="37"/>
      <c r="L543" s="37"/>
      <c r="M543" s="37"/>
      <c r="N543" s="37"/>
      <c r="O543" s="37"/>
      <c r="P543" s="65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spans="2:26" x14ac:dyDescent="0.2">
      <c r="B544" s="37"/>
      <c r="C544" s="37"/>
      <c r="D544" s="37"/>
      <c r="E544" s="37"/>
      <c r="F544" s="37"/>
      <c r="G544" s="37"/>
      <c r="H544" s="37"/>
      <c r="I544" s="37"/>
      <c r="J544" s="37"/>
      <c r="K544" s="37"/>
      <c r="L544" s="37"/>
      <c r="M544" s="37"/>
      <c r="N544" s="37"/>
      <c r="O544" s="37"/>
      <c r="P544" s="65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spans="2:26" x14ac:dyDescent="0.2">
      <c r="B545" s="37"/>
      <c r="C545" s="37"/>
      <c r="D545" s="37"/>
      <c r="E545" s="37"/>
      <c r="F545" s="37"/>
      <c r="G545" s="37"/>
      <c r="H545" s="37"/>
      <c r="I545" s="37"/>
      <c r="J545" s="37"/>
      <c r="K545" s="37"/>
      <c r="L545" s="37"/>
      <c r="M545" s="37"/>
      <c r="N545" s="37"/>
      <c r="O545" s="37"/>
      <c r="P545" s="65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spans="2:26" x14ac:dyDescent="0.2">
      <c r="B546" s="37"/>
      <c r="C546" s="37"/>
      <c r="D546" s="37"/>
      <c r="E546" s="37"/>
      <c r="F546" s="37"/>
      <c r="G546" s="37"/>
      <c r="H546" s="37"/>
      <c r="I546" s="37"/>
      <c r="J546" s="37"/>
      <c r="K546" s="37"/>
      <c r="L546" s="37"/>
      <c r="M546" s="37"/>
      <c r="N546" s="37"/>
      <c r="O546" s="37"/>
      <c r="P546" s="65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spans="2:26" x14ac:dyDescent="0.2">
      <c r="B547" s="37"/>
      <c r="C547" s="37"/>
      <c r="D547" s="37"/>
      <c r="E547" s="37"/>
      <c r="F547" s="37"/>
      <c r="G547" s="37"/>
      <c r="H547" s="37"/>
      <c r="I547" s="37"/>
      <c r="J547" s="37"/>
      <c r="K547" s="37"/>
      <c r="L547" s="37"/>
      <c r="M547" s="37"/>
      <c r="N547" s="37"/>
      <c r="O547" s="37"/>
      <c r="P547" s="65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spans="2:26" x14ac:dyDescent="0.2">
      <c r="B548" s="37"/>
      <c r="C548" s="37"/>
      <c r="D548" s="37"/>
      <c r="E548" s="37"/>
      <c r="F548" s="37"/>
      <c r="G548" s="37"/>
      <c r="H548" s="37"/>
      <c r="I548" s="37"/>
      <c r="J548" s="37"/>
      <c r="K548" s="37"/>
      <c r="L548" s="37"/>
      <c r="M548" s="37"/>
      <c r="N548" s="37"/>
      <c r="O548" s="37"/>
      <c r="P548" s="65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spans="2:26" x14ac:dyDescent="0.2">
      <c r="B549" s="37"/>
      <c r="C549" s="37"/>
      <c r="D549" s="37"/>
      <c r="E549" s="37"/>
      <c r="F549" s="37"/>
      <c r="G549" s="37"/>
      <c r="H549" s="37"/>
      <c r="I549" s="37"/>
      <c r="J549" s="37"/>
      <c r="K549" s="37"/>
      <c r="L549" s="37"/>
      <c r="M549" s="37"/>
      <c r="N549" s="37"/>
      <c r="O549" s="37"/>
      <c r="P549" s="65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spans="2:26" x14ac:dyDescent="0.2">
      <c r="B550" s="37"/>
      <c r="C550" s="37"/>
      <c r="D550" s="37"/>
      <c r="E550" s="37"/>
      <c r="F550" s="37"/>
      <c r="G550" s="37"/>
      <c r="H550" s="37"/>
      <c r="I550" s="37"/>
      <c r="J550" s="37"/>
      <c r="K550" s="37"/>
      <c r="L550" s="37"/>
      <c r="M550" s="37"/>
      <c r="N550" s="37"/>
      <c r="O550" s="37"/>
      <c r="P550" s="65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spans="2:26" x14ac:dyDescent="0.2">
      <c r="B551" s="37"/>
      <c r="C551" s="37"/>
      <c r="D551" s="37"/>
      <c r="E551" s="37"/>
      <c r="F551" s="37"/>
      <c r="G551" s="37"/>
      <c r="H551" s="37"/>
      <c r="I551" s="37"/>
      <c r="J551" s="37"/>
      <c r="K551" s="37"/>
      <c r="L551" s="37"/>
      <c r="M551" s="37"/>
      <c r="N551" s="37"/>
      <c r="O551" s="37"/>
      <c r="P551" s="65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spans="2:26" x14ac:dyDescent="0.2">
      <c r="B552" s="37"/>
      <c r="C552" s="37"/>
      <c r="D552" s="37"/>
      <c r="E552" s="37"/>
      <c r="F552" s="37"/>
      <c r="G552" s="37"/>
      <c r="H552" s="37"/>
      <c r="I552" s="37"/>
      <c r="J552" s="37"/>
      <c r="K552" s="37"/>
      <c r="L552" s="37"/>
      <c r="M552" s="37"/>
      <c r="N552" s="37"/>
      <c r="O552" s="37"/>
      <c r="P552" s="65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spans="2:26" x14ac:dyDescent="0.2">
      <c r="B553" s="37"/>
      <c r="C553" s="37"/>
      <c r="D553" s="37"/>
      <c r="E553" s="37"/>
      <c r="F553" s="37"/>
      <c r="G553" s="37"/>
      <c r="H553" s="37"/>
      <c r="I553" s="37"/>
      <c r="J553" s="37"/>
      <c r="K553" s="37"/>
      <c r="L553" s="37"/>
      <c r="M553" s="37"/>
      <c r="N553" s="37"/>
      <c r="O553" s="37"/>
      <c r="P553" s="65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spans="2:26" x14ac:dyDescent="0.2">
      <c r="B554" s="37"/>
      <c r="C554" s="37"/>
      <c r="D554" s="37"/>
      <c r="E554" s="37"/>
      <c r="F554" s="37"/>
      <c r="G554" s="37"/>
      <c r="H554" s="37"/>
      <c r="I554" s="37"/>
      <c r="J554" s="37"/>
      <c r="K554" s="37"/>
      <c r="L554" s="37"/>
      <c r="M554" s="37"/>
      <c r="N554" s="37"/>
      <c r="O554" s="37"/>
      <c r="P554" s="65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spans="2:26" x14ac:dyDescent="0.2">
      <c r="B555" s="37"/>
      <c r="C555" s="37"/>
      <c r="D555" s="37"/>
      <c r="E555" s="37"/>
      <c r="F555" s="37"/>
      <c r="G555" s="37"/>
      <c r="H555" s="37"/>
      <c r="I555" s="37"/>
      <c r="J555" s="37"/>
      <c r="K555" s="37"/>
      <c r="L555" s="37"/>
      <c r="M555" s="37"/>
      <c r="N555" s="37"/>
      <c r="O555" s="37"/>
      <c r="P555" s="65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spans="2:26" x14ac:dyDescent="0.2">
      <c r="B556" s="37"/>
      <c r="C556" s="37"/>
      <c r="D556" s="37"/>
      <c r="E556" s="37"/>
      <c r="F556" s="37"/>
      <c r="G556" s="37"/>
      <c r="H556" s="37"/>
      <c r="I556" s="37"/>
      <c r="J556" s="37"/>
      <c r="K556" s="37"/>
      <c r="L556" s="37"/>
      <c r="M556" s="37"/>
      <c r="N556" s="37"/>
      <c r="O556" s="37"/>
      <c r="P556" s="65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spans="2:26" x14ac:dyDescent="0.2">
      <c r="B557" s="37"/>
      <c r="C557" s="37"/>
      <c r="D557" s="37"/>
      <c r="E557" s="37"/>
      <c r="F557" s="37"/>
      <c r="G557" s="37"/>
      <c r="H557" s="37"/>
      <c r="I557" s="37"/>
      <c r="J557" s="37"/>
      <c r="K557" s="37"/>
      <c r="L557" s="37"/>
      <c r="M557" s="37"/>
      <c r="N557" s="37"/>
      <c r="O557" s="37"/>
      <c r="P557" s="65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spans="2:26" x14ac:dyDescent="0.2">
      <c r="B558" s="37"/>
      <c r="C558" s="37"/>
      <c r="D558" s="37"/>
      <c r="E558" s="37"/>
      <c r="F558" s="37"/>
      <c r="G558" s="37"/>
      <c r="H558" s="37"/>
      <c r="I558" s="37"/>
      <c r="J558" s="37"/>
      <c r="K558" s="37"/>
      <c r="L558" s="37"/>
      <c r="M558" s="37"/>
      <c r="N558" s="37"/>
      <c r="O558" s="37"/>
      <c r="P558" s="65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spans="2:26" x14ac:dyDescent="0.2">
      <c r="B559" s="37"/>
      <c r="C559" s="37"/>
      <c r="D559" s="37"/>
      <c r="E559" s="37"/>
      <c r="F559" s="37"/>
      <c r="G559" s="37"/>
      <c r="H559" s="37"/>
      <c r="I559" s="37"/>
      <c r="J559" s="37"/>
      <c r="K559" s="37"/>
      <c r="L559" s="37"/>
      <c r="M559" s="37"/>
      <c r="N559" s="37"/>
      <c r="O559" s="37"/>
      <c r="P559" s="65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spans="2:26" x14ac:dyDescent="0.2">
      <c r="B560" s="37"/>
      <c r="C560" s="37"/>
      <c r="D560" s="37"/>
      <c r="E560" s="37"/>
      <c r="F560" s="37"/>
      <c r="G560" s="37"/>
      <c r="H560" s="37"/>
      <c r="I560" s="37"/>
      <c r="J560" s="37"/>
      <c r="K560" s="37"/>
      <c r="L560" s="37"/>
      <c r="M560" s="37"/>
      <c r="N560" s="37"/>
      <c r="O560" s="37"/>
      <c r="P560" s="65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spans="2:26" x14ac:dyDescent="0.2">
      <c r="B561" s="37"/>
      <c r="C561" s="37"/>
      <c r="D561" s="37"/>
      <c r="E561" s="37"/>
      <c r="F561" s="37"/>
      <c r="G561" s="37"/>
      <c r="H561" s="37"/>
      <c r="I561" s="37"/>
      <c r="J561" s="37"/>
      <c r="K561" s="37"/>
      <c r="L561" s="37"/>
      <c r="M561" s="37"/>
      <c r="N561" s="37"/>
      <c r="O561" s="37"/>
      <c r="P561" s="65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spans="2:26" x14ac:dyDescent="0.2">
      <c r="B562" s="37"/>
      <c r="C562" s="37"/>
      <c r="D562" s="37"/>
      <c r="E562" s="37"/>
      <c r="F562" s="37"/>
      <c r="G562" s="37"/>
      <c r="H562" s="37"/>
      <c r="I562" s="37"/>
      <c r="J562" s="37"/>
      <c r="K562" s="37"/>
      <c r="L562" s="37"/>
      <c r="M562" s="37"/>
      <c r="N562" s="37"/>
      <c r="O562" s="37"/>
      <c r="P562" s="65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spans="2:26" x14ac:dyDescent="0.2">
      <c r="B563" s="37"/>
      <c r="C563" s="37"/>
      <c r="D563" s="37"/>
      <c r="E563" s="37"/>
      <c r="F563" s="37"/>
      <c r="G563" s="37"/>
      <c r="H563" s="37"/>
      <c r="I563" s="37"/>
      <c r="J563" s="37"/>
      <c r="K563" s="37"/>
      <c r="L563" s="37"/>
      <c r="M563" s="37"/>
      <c r="N563" s="37"/>
      <c r="O563" s="37"/>
      <c r="P563" s="65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spans="2:26" x14ac:dyDescent="0.2">
      <c r="B564" s="37"/>
      <c r="C564" s="37"/>
      <c r="D564" s="37"/>
      <c r="E564" s="37"/>
      <c r="F564" s="37"/>
      <c r="G564" s="37"/>
      <c r="H564" s="37"/>
      <c r="I564" s="37"/>
      <c r="J564" s="37"/>
      <c r="K564" s="37"/>
      <c r="L564" s="37"/>
      <c r="M564" s="37"/>
      <c r="N564" s="37"/>
      <c r="O564" s="37"/>
      <c r="P564" s="65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spans="2:26" x14ac:dyDescent="0.2">
      <c r="B565" s="37"/>
      <c r="C565" s="37"/>
      <c r="D565" s="37"/>
      <c r="E565" s="37"/>
      <c r="F565" s="37"/>
      <c r="G565" s="37"/>
      <c r="H565" s="37"/>
      <c r="I565" s="37"/>
      <c r="J565" s="37"/>
      <c r="K565" s="37"/>
      <c r="L565" s="37"/>
      <c r="M565" s="37"/>
      <c r="N565" s="37"/>
      <c r="O565" s="37"/>
      <c r="P565" s="65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spans="2:26" x14ac:dyDescent="0.2">
      <c r="B566" s="37"/>
      <c r="C566" s="37"/>
      <c r="D566" s="37"/>
      <c r="E566" s="37"/>
      <c r="F566" s="37"/>
      <c r="G566" s="37"/>
      <c r="H566" s="37"/>
      <c r="I566" s="37"/>
      <c r="J566" s="37"/>
      <c r="K566" s="37"/>
      <c r="L566" s="37"/>
      <c r="M566" s="37"/>
      <c r="N566" s="37"/>
      <c r="O566" s="37"/>
      <c r="P566" s="65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spans="2:26" x14ac:dyDescent="0.2">
      <c r="B567" s="37"/>
      <c r="C567" s="37"/>
      <c r="D567" s="37"/>
      <c r="E567" s="37"/>
      <c r="F567" s="37"/>
      <c r="G567" s="37"/>
      <c r="H567" s="37"/>
      <c r="I567" s="37"/>
      <c r="J567" s="37"/>
      <c r="K567" s="37"/>
      <c r="L567" s="37"/>
      <c r="M567" s="37"/>
      <c r="N567" s="37"/>
      <c r="O567" s="37"/>
      <c r="P567" s="65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spans="2:26" x14ac:dyDescent="0.2">
      <c r="B568" s="37"/>
      <c r="C568" s="37"/>
      <c r="D568" s="37"/>
      <c r="E568" s="37"/>
      <c r="F568" s="37"/>
      <c r="G568" s="37"/>
      <c r="H568" s="37"/>
      <c r="I568" s="37"/>
      <c r="J568" s="37"/>
      <c r="K568" s="37"/>
      <c r="L568" s="37"/>
      <c r="M568" s="37"/>
      <c r="N568" s="37"/>
      <c r="O568" s="37"/>
      <c r="P568" s="65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spans="2:26" x14ac:dyDescent="0.2">
      <c r="B569" s="37"/>
      <c r="C569" s="37"/>
      <c r="D569" s="37"/>
      <c r="E569" s="37"/>
      <c r="F569" s="37"/>
      <c r="G569" s="37"/>
      <c r="H569" s="37"/>
      <c r="I569" s="37"/>
      <c r="J569" s="37"/>
      <c r="K569" s="37"/>
      <c r="L569" s="37"/>
      <c r="M569" s="37"/>
      <c r="N569" s="37"/>
      <c r="O569" s="37"/>
      <c r="P569" s="65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spans="2:26" x14ac:dyDescent="0.2">
      <c r="B570" s="37"/>
      <c r="C570" s="37"/>
      <c r="D570" s="37"/>
      <c r="E570" s="37"/>
      <c r="F570" s="37"/>
      <c r="G570" s="37"/>
      <c r="H570" s="37"/>
      <c r="I570" s="37"/>
      <c r="J570" s="37"/>
      <c r="K570" s="37"/>
      <c r="L570" s="37"/>
      <c r="M570" s="37"/>
      <c r="N570" s="37"/>
      <c r="O570" s="37"/>
      <c r="P570" s="65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spans="2:26" x14ac:dyDescent="0.2">
      <c r="B571" s="37"/>
      <c r="C571" s="37"/>
      <c r="D571" s="37"/>
      <c r="E571" s="37"/>
      <c r="F571" s="37"/>
      <c r="G571" s="37"/>
      <c r="H571" s="37"/>
      <c r="I571" s="37"/>
      <c r="J571" s="37"/>
      <c r="K571" s="37"/>
      <c r="L571" s="37"/>
      <c r="M571" s="37"/>
      <c r="N571" s="37"/>
      <c r="O571" s="37"/>
      <c r="P571" s="65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spans="2:26" x14ac:dyDescent="0.2">
      <c r="B572" s="37"/>
      <c r="C572" s="37"/>
      <c r="D572" s="37"/>
      <c r="E572" s="37"/>
      <c r="F572" s="37"/>
      <c r="G572" s="37"/>
      <c r="H572" s="37"/>
      <c r="I572" s="37"/>
      <c r="J572" s="37"/>
      <c r="K572" s="37"/>
      <c r="L572" s="37"/>
      <c r="M572" s="37"/>
      <c r="N572" s="37"/>
      <c r="O572" s="37"/>
      <c r="P572" s="65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spans="2:26" x14ac:dyDescent="0.2">
      <c r="B573" s="37"/>
      <c r="C573" s="37"/>
      <c r="D573" s="37"/>
      <c r="E573" s="37"/>
      <c r="F573" s="37"/>
      <c r="G573" s="37"/>
      <c r="H573" s="37"/>
      <c r="I573" s="37"/>
      <c r="J573" s="37"/>
      <c r="K573" s="37"/>
      <c r="L573" s="37"/>
      <c r="M573" s="37"/>
      <c r="N573" s="37"/>
      <c r="O573" s="37"/>
      <c r="P573" s="65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spans="2:26" x14ac:dyDescent="0.2">
      <c r="B574" s="37"/>
      <c r="C574" s="37"/>
      <c r="D574" s="37"/>
      <c r="E574" s="37"/>
      <c r="F574" s="37"/>
      <c r="G574" s="37"/>
      <c r="H574" s="37"/>
      <c r="I574" s="37"/>
      <c r="J574" s="37"/>
      <c r="K574" s="37"/>
      <c r="L574" s="37"/>
      <c r="M574" s="37"/>
      <c r="N574" s="37"/>
      <c r="O574" s="37"/>
      <c r="P574" s="65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spans="2:26" x14ac:dyDescent="0.2">
      <c r="B575" s="37"/>
      <c r="C575" s="37"/>
      <c r="D575" s="37"/>
      <c r="E575" s="37"/>
      <c r="F575" s="37"/>
      <c r="G575" s="37"/>
      <c r="H575" s="37"/>
      <c r="I575" s="37"/>
      <c r="J575" s="37"/>
      <c r="K575" s="37"/>
      <c r="L575" s="37"/>
      <c r="M575" s="37"/>
      <c r="N575" s="37"/>
      <c r="O575" s="37"/>
      <c r="P575" s="65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spans="2:26" x14ac:dyDescent="0.2">
      <c r="B576" s="37"/>
      <c r="C576" s="37"/>
      <c r="D576" s="37"/>
      <c r="E576" s="37"/>
      <c r="F576" s="37"/>
      <c r="G576" s="37"/>
      <c r="H576" s="37"/>
      <c r="I576" s="37"/>
      <c r="J576" s="37"/>
      <c r="K576" s="37"/>
      <c r="L576" s="37"/>
      <c r="M576" s="37"/>
      <c r="N576" s="37"/>
      <c r="O576" s="37"/>
      <c r="P576" s="65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spans="2:26" x14ac:dyDescent="0.2">
      <c r="B577" s="37"/>
      <c r="C577" s="37"/>
      <c r="D577" s="37"/>
      <c r="E577" s="37"/>
      <c r="F577" s="37"/>
      <c r="G577" s="37"/>
      <c r="H577" s="37"/>
      <c r="I577" s="37"/>
      <c r="J577" s="37"/>
      <c r="K577" s="37"/>
      <c r="L577" s="37"/>
      <c r="M577" s="37"/>
      <c r="N577" s="37"/>
      <c r="O577" s="37"/>
      <c r="P577" s="65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spans="2:26" x14ac:dyDescent="0.2">
      <c r="B578" s="37"/>
      <c r="C578" s="37"/>
      <c r="D578" s="37"/>
      <c r="E578" s="37"/>
      <c r="F578" s="37"/>
      <c r="G578" s="37"/>
      <c r="H578" s="37"/>
      <c r="I578" s="37"/>
      <c r="J578" s="37"/>
      <c r="K578" s="37"/>
      <c r="L578" s="37"/>
      <c r="M578" s="37"/>
      <c r="N578" s="37"/>
      <c r="O578" s="37"/>
      <c r="P578" s="65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spans="2:26" x14ac:dyDescent="0.2">
      <c r="B579" s="37"/>
      <c r="C579" s="37"/>
      <c r="D579" s="37"/>
      <c r="E579" s="37"/>
      <c r="F579" s="37"/>
      <c r="G579" s="37"/>
      <c r="H579" s="37"/>
      <c r="I579" s="37"/>
      <c r="J579" s="37"/>
      <c r="K579" s="37"/>
      <c r="L579" s="37"/>
      <c r="M579" s="37"/>
      <c r="N579" s="37"/>
      <c r="O579" s="37"/>
      <c r="P579" s="65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spans="2:26" x14ac:dyDescent="0.2">
      <c r="B580" s="37"/>
      <c r="C580" s="37"/>
      <c r="D580" s="37"/>
      <c r="E580" s="37"/>
      <c r="F580" s="37"/>
      <c r="G580" s="37"/>
      <c r="H580" s="37"/>
      <c r="I580" s="37"/>
      <c r="J580" s="37"/>
      <c r="K580" s="37"/>
      <c r="L580" s="37"/>
      <c r="M580" s="37"/>
      <c r="N580" s="37"/>
      <c r="O580" s="37"/>
      <c r="P580" s="65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spans="2:26" x14ac:dyDescent="0.2">
      <c r="B581" s="37"/>
      <c r="C581" s="37"/>
      <c r="D581" s="37"/>
      <c r="E581" s="37"/>
      <c r="F581" s="37"/>
      <c r="G581" s="37"/>
      <c r="H581" s="37"/>
      <c r="I581" s="37"/>
      <c r="J581" s="37"/>
      <c r="K581" s="37"/>
      <c r="L581" s="37"/>
      <c r="M581" s="37"/>
      <c r="N581" s="37"/>
      <c r="O581" s="37"/>
      <c r="P581" s="65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spans="2:26" x14ac:dyDescent="0.2">
      <c r="B582" s="37"/>
      <c r="C582" s="37"/>
      <c r="D582" s="37"/>
      <c r="E582" s="37"/>
      <c r="F582" s="37"/>
      <c r="G582" s="37"/>
      <c r="H582" s="37"/>
      <c r="I582" s="37"/>
      <c r="J582" s="37"/>
      <c r="K582" s="37"/>
      <c r="L582" s="37"/>
      <c r="M582" s="37"/>
      <c r="N582" s="37"/>
      <c r="O582" s="37"/>
      <c r="P582" s="65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spans="2:26" x14ac:dyDescent="0.2">
      <c r="B583" s="37"/>
      <c r="C583" s="37"/>
      <c r="D583" s="37"/>
      <c r="E583" s="37"/>
      <c r="F583" s="37"/>
      <c r="G583" s="37"/>
      <c r="H583" s="37"/>
      <c r="I583" s="37"/>
      <c r="J583" s="37"/>
      <c r="K583" s="37"/>
      <c r="L583" s="37"/>
      <c r="M583" s="37"/>
      <c r="N583" s="37"/>
      <c r="O583" s="37"/>
      <c r="P583" s="65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spans="2:26" x14ac:dyDescent="0.2">
      <c r="B584" s="37"/>
      <c r="C584" s="37"/>
      <c r="D584" s="37"/>
      <c r="E584" s="37"/>
      <c r="F584" s="37"/>
      <c r="G584" s="37"/>
      <c r="H584" s="37"/>
      <c r="I584" s="37"/>
      <c r="J584" s="37"/>
      <c r="K584" s="37"/>
      <c r="L584" s="37"/>
      <c r="M584" s="37"/>
      <c r="N584" s="37"/>
      <c r="O584" s="37"/>
      <c r="P584" s="65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spans="2:26" x14ac:dyDescent="0.2">
      <c r="B585" s="37"/>
      <c r="C585" s="37"/>
      <c r="D585" s="37"/>
      <c r="E585" s="37"/>
      <c r="F585" s="37"/>
      <c r="G585" s="37"/>
      <c r="H585" s="37"/>
      <c r="I585" s="37"/>
      <c r="J585" s="37"/>
      <c r="K585" s="37"/>
      <c r="L585" s="37"/>
      <c r="M585" s="37"/>
      <c r="N585" s="37"/>
      <c r="O585" s="37"/>
      <c r="P585" s="65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spans="2:26" x14ac:dyDescent="0.2">
      <c r="B586" s="37"/>
      <c r="C586" s="37"/>
      <c r="D586" s="37"/>
      <c r="E586" s="37"/>
      <c r="F586" s="37"/>
      <c r="G586" s="37"/>
      <c r="H586" s="37"/>
      <c r="I586" s="37"/>
      <c r="J586" s="37"/>
      <c r="K586" s="37"/>
      <c r="L586" s="37"/>
      <c r="M586" s="37"/>
      <c r="N586" s="37"/>
      <c r="O586" s="37"/>
      <c r="P586" s="65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spans="2:26" x14ac:dyDescent="0.2">
      <c r="B587" s="37"/>
      <c r="C587" s="37"/>
      <c r="D587" s="37"/>
      <c r="E587" s="37"/>
      <c r="F587" s="37"/>
      <c r="G587" s="37"/>
      <c r="H587" s="37"/>
      <c r="I587" s="37"/>
      <c r="J587" s="37"/>
      <c r="K587" s="37"/>
      <c r="L587" s="37"/>
      <c r="M587" s="37"/>
      <c r="N587" s="37"/>
      <c r="O587" s="37"/>
      <c r="P587" s="65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spans="2:26" x14ac:dyDescent="0.2">
      <c r="B588" s="37"/>
      <c r="C588" s="37"/>
      <c r="D588" s="37"/>
      <c r="E588" s="37"/>
      <c r="F588" s="37"/>
      <c r="G588" s="37"/>
      <c r="H588" s="37"/>
      <c r="I588" s="37"/>
      <c r="J588" s="37"/>
      <c r="K588" s="37"/>
      <c r="L588" s="37"/>
      <c r="M588" s="37"/>
      <c r="N588" s="37"/>
      <c r="O588" s="37"/>
      <c r="P588" s="65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spans="2:26" x14ac:dyDescent="0.2">
      <c r="B589" s="37"/>
      <c r="C589" s="37"/>
      <c r="D589" s="37"/>
      <c r="E589" s="37"/>
      <c r="F589" s="37"/>
      <c r="G589" s="37"/>
      <c r="H589" s="37"/>
      <c r="I589" s="37"/>
      <c r="J589" s="37"/>
      <c r="K589" s="37"/>
      <c r="L589" s="37"/>
      <c r="M589" s="37"/>
      <c r="N589" s="37"/>
      <c r="O589" s="37"/>
      <c r="P589" s="65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spans="2:26" x14ac:dyDescent="0.2">
      <c r="B590" s="37"/>
      <c r="C590" s="37"/>
      <c r="D590" s="37"/>
      <c r="E590" s="37"/>
      <c r="F590" s="37"/>
      <c r="G590" s="37"/>
      <c r="H590" s="37"/>
      <c r="I590" s="37"/>
      <c r="J590" s="37"/>
      <c r="K590" s="37"/>
      <c r="L590" s="37"/>
      <c r="M590" s="37"/>
      <c r="N590" s="37"/>
      <c r="O590" s="37"/>
      <c r="P590" s="65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spans="2:26" x14ac:dyDescent="0.2">
      <c r="B591" s="37"/>
      <c r="C591" s="37"/>
      <c r="D591" s="37"/>
      <c r="E591" s="37"/>
      <c r="F591" s="37"/>
      <c r="G591" s="37"/>
      <c r="H591" s="37"/>
      <c r="I591" s="37"/>
      <c r="J591" s="37"/>
      <c r="K591" s="37"/>
      <c r="L591" s="37"/>
      <c r="M591" s="37"/>
      <c r="N591" s="37"/>
      <c r="O591" s="37"/>
      <c r="P591" s="65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spans="2:26" x14ac:dyDescent="0.2">
      <c r="B592" s="37"/>
      <c r="C592" s="37"/>
      <c r="D592" s="37"/>
      <c r="E592" s="37"/>
      <c r="F592" s="37"/>
      <c r="G592" s="37"/>
      <c r="H592" s="37"/>
      <c r="I592" s="37"/>
      <c r="J592" s="37"/>
      <c r="K592" s="37"/>
      <c r="L592" s="37"/>
      <c r="M592" s="37"/>
      <c r="N592" s="37"/>
      <c r="O592" s="37"/>
      <c r="P592" s="65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spans="2:26" x14ac:dyDescent="0.2">
      <c r="B593" s="37"/>
      <c r="C593" s="37"/>
      <c r="D593" s="37"/>
      <c r="E593" s="37"/>
      <c r="F593" s="37"/>
      <c r="G593" s="37"/>
      <c r="H593" s="37"/>
      <c r="I593" s="37"/>
      <c r="J593" s="37"/>
      <c r="K593" s="37"/>
      <c r="L593" s="37"/>
      <c r="M593" s="37"/>
      <c r="N593" s="37"/>
      <c r="O593" s="37"/>
      <c r="P593" s="65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spans="2:26" x14ac:dyDescent="0.2">
      <c r="B594" s="37"/>
      <c r="C594" s="37"/>
      <c r="D594" s="37"/>
      <c r="E594" s="37"/>
      <c r="F594" s="37"/>
      <c r="G594" s="37"/>
      <c r="H594" s="37"/>
      <c r="I594" s="37"/>
      <c r="J594" s="37"/>
      <c r="K594" s="37"/>
      <c r="L594" s="37"/>
      <c r="M594" s="37"/>
      <c r="N594" s="37"/>
      <c r="O594" s="37"/>
      <c r="P594" s="65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spans="2:26" x14ac:dyDescent="0.2">
      <c r="B595" s="37"/>
      <c r="C595" s="37"/>
      <c r="D595" s="37"/>
      <c r="E595" s="37"/>
      <c r="F595" s="37"/>
      <c r="G595" s="37"/>
      <c r="H595" s="37"/>
      <c r="I595" s="37"/>
      <c r="J595" s="37"/>
      <c r="K595" s="37"/>
      <c r="L595" s="37"/>
      <c r="M595" s="37"/>
      <c r="N595" s="37"/>
      <c r="O595" s="37"/>
      <c r="P595" s="65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spans="2:26" x14ac:dyDescent="0.2">
      <c r="B596" s="37"/>
      <c r="C596" s="37"/>
      <c r="D596" s="37"/>
      <c r="E596" s="37"/>
      <c r="F596" s="37"/>
      <c r="G596" s="37"/>
      <c r="H596" s="37"/>
      <c r="I596" s="37"/>
      <c r="J596" s="37"/>
      <c r="K596" s="37"/>
      <c r="L596" s="37"/>
      <c r="M596" s="37"/>
      <c r="N596" s="37"/>
      <c r="O596" s="37"/>
      <c r="P596" s="65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spans="2:26" x14ac:dyDescent="0.2">
      <c r="B597" s="37"/>
      <c r="C597" s="37"/>
      <c r="D597" s="37"/>
      <c r="E597" s="37"/>
      <c r="F597" s="37"/>
      <c r="G597" s="37"/>
      <c r="H597" s="37"/>
      <c r="I597" s="37"/>
      <c r="J597" s="37"/>
      <c r="K597" s="37"/>
      <c r="L597" s="37"/>
      <c r="M597" s="37"/>
      <c r="N597" s="37"/>
      <c r="O597" s="37"/>
      <c r="P597" s="65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spans="2:26" x14ac:dyDescent="0.2">
      <c r="B598" s="37"/>
      <c r="C598" s="37"/>
      <c r="D598" s="37"/>
      <c r="E598" s="37"/>
      <c r="F598" s="37"/>
      <c r="G598" s="37"/>
      <c r="H598" s="37"/>
      <c r="I598" s="37"/>
      <c r="J598" s="37"/>
      <c r="K598" s="37"/>
      <c r="L598" s="37"/>
      <c r="M598" s="37"/>
      <c r="N598" s="37"/>
      <c r="O598" s="37"/>
      <c r="P598" s="65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spans="2:26" x14ac:dyDescent="0.2">
      <c r="B599" s="37"/>
      <c r="C599" s="37"/>
      <c r="D599" s="37"/>
      <c r="E599" s="37"/>
      <c r="F599" s="37"/>
      <c r="G599" s="37"/>
      <c r="H599" s="37"/>
      <c r="I599" s="37"/>
      <c r="J599" s="37"/>
      <c r="K599" s="37"/>
      <c r="L599" s="37"/>
      <c r="M599" s="37"/>
      <c r="N599" s="37"/>
      <c r="O599" s="37"/>
      <c r="P599" s="65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spans="2:26" x14ac:dyDescent="0.2">
      <c r="B600" s="37"/>
      <c r="C600" s="37"/>
      <c r="D600" s="37"/>
      <c r="E600" s="37"/>
      <c r="F600" s="37"/>
      <c r="G600" s="37"/>
      <c r="H600" s="37"/>
      <c r="I600" s="37"/>
      <c r="J600" s="37"/>
      <c r="K600" s="37"/>
      <c r="L600" s="37"/>
      <c r="M600" s="37"/>
      <c r="N600" s="37"/>
      <c r="O600" s="37"/>
      <c r="P600" s="65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spans="2:26" x14ac:dyDescent="0.2">
      <c r="B601" s="37"/>
      <c r="C601" s="37"/>
      <c r="D601" s="37"/>
      <c r="E601" s="37"/>
      <c r="F601" s="37"/>
      <c r="G601" s="37"/>
      <c r="H601" s="37"/>
      <c r="I601" s="37"/>
      <c r="J601" s="37"/>
      <c r="K601" s="37"/>
      <c r="L601" s="37"/>
      <c r="M601" s="37"/>
      <c r="N601" s="37"/>
      <c r="O601" s="37"/>
      <c r="P601" s="65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spans="2:26" x14ac:dyDescent="0.2">
      <c r="B602" s="37"/>
      <c r="C602" s="37"/>
      <c r="D602" s="37"/>
      <c r="E602" s="37"/>
      <c r="F602" s="37"/>
      <c r="G602" s="37"/>
      <c r="H602" s="37"/>
      <c r="I602" s="37"/>
      <c r="J602" s="37"/>
      <c r="K602" s="37"/>
      <c r="L602" s="37"/>
      <c r="M602" s="37"/>
      <c r="N602" s="37"/>
      <c r="O602" s="37"/>
      <c r="P602" s="65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spans="2:26" x14ac:dyDescent="0.2">
      <c r="B603" s="37"/>
      <c r="C603" s="37"/>
      <c r="D603" s="37"/>
      <c r="E603" s="37"/>
      <c r="F603" s="37"/>
      <c r="G603" s="37"/>
      <c r="H603" s="37"/>
      <c r="I603" s="37"/>
      <c r="J603" s="37"/>
      <c r="K603" s="37"/>
      <c r="L603" s="37"/>
      <c r="M603" s="37"/>
      <c r="N603" s="37"/>
      <c r="O603" s="37"/>
      <c r="P603" s="65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spans="2:26" x14ac:dyDescent="0.2">
      <c r="B604" s="37"/>
      <c r="C604" s="37"/>
      <c r="D604" s="37"/>
      <c r="E604" s="37"/>
      <c r="F604" s="37"/>
      <c r="G604" s="37"/>
      <c r="H604" s="37"/>
      <c r="I604" s="37"/>
      <c r="J604" s="37"/>
      <c r="K604" s="37"/>
      <c r="L604" s="37"/>
      <c r="M604" s="37"/>
      <c r="N604" s="37"/>
      <c r="O604" s="37"/>
      <c r="P604" s="65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spans="2:26" x14ac:dyDescent="0.2">
      <c r="B605" s="37"/>
      <c r="C605" s="37"/>
      <c r="D605" s="37"/>
      <c r="E605" s="37"/>
      <c r="F605" s="37"/>
      <c r="G605" s="37"/>
      <c r="H605" s="37"/>
      <c r="I605" s="37"/>
      <c r="J605" s="37"/>
      <c r="K605" s="37"/>
      <c r="L605" s="37"/>
      <c r="M605" s="37"/>
      <c r="N605" s="37"/>
      <c r="O605" s="37"/>
      <c r="P605" s="65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spans="2:26" x14ac:dyDescent="0.2">
      <c r="B606" s="37"/>
      <c r="C606" s="37"/>
      <c r="D606" s="37"/>
      <c r="E606" s="37"/>
      <c r="F606" s="37"/>
      <c r="G606" s="37"/>
      <c r="H606" s="37"/>
      <c r="I606" s="37"/>
      <c r="J606" s="37"/>
      <c r="K606" s="37"/>
      <c r="L606" s="37"/>
      <c r="M606" s="37"/>
      <c r="N606" s="37"/>
      <c r="O606" s="37"/>
      <c r="P606" s="65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spans="2:26" x14ac:dyDescent="0.2">
      <c r="B607" s="37"/>
      <c r="C607" s="37"/>
      <c r="D607" s="37"/>
      <c r="E607" s="37"/>
      <c r="F607" s="37"/>
      <c r="G607" s="37"/>
      <c r="H607" s="37"/>
      <c r="I607" s="37"/>
      <c r="J607" s="37"/>
      <c r="K607" s="37"/>
      <c r="L607" s="37"/>
      <c r="M607" s="37"/>
      <c r="N607" s="37"/>
      <c r="O607" s="37"/>
      <c r="P607" s="65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spans="2:26" x14ac:dyDescent="0.2">
      <c r="B608" s="37"/>
      <c r="C608" s="37"/>
      <c r="D608" s="37"/>
      <c r="E608" s="37"/>
      <c r="F608" s="37"/>
      <c r="G608" s="37"/>
      <c r="H608" s="37"/>
      <c r="I608" s="37"/>
      <c r="J608" s="37"/>
      <c r="K608" s="37"/>
      <c r="L608" s="37"/>
      <c r="M608" s="37"/>
      <c r="N608" s="37"/>
      <c r="O608" s="37"/>
      <c r="P608" s="65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spans="2:26" x14ac:dyDescent="0.2">
      <c r="B609" s="37"/>
      <c r="C609" s="37"/>
      <c r="D609" s="37"/>
      <c r="E609" s="37"/>
      <c r="F609" s="37"/>
      <c r="G609" s="37"/>
      <c r="H609" s="37"/>
      <c r="I609" s="37"/>
      <c r="J609" s="37"/>
      <c r="K609" s="37"/>
      <c r="L609" s="37"/>
      <c r="M609" s="37"/>
      <c r="N609" s="37"/>
      <c r="O609" s="37"/>
      <c r="P609" s="65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spans="2:26" x14ac:dyDescent="0.2">
      <c r="B610" s="37"/>
      <c r="C610" s="37"/>
      <c r="D610" s="37"/>
      <c r="E610" s="37"/>
      <c r="F610" s="37"/>
      <c r="G610" s="37"/>
      <c r="H610" s="37"/>
      <c r="I610" s="37"/>
      <c r="J610" s="37"/>
      <c r="K610" s="37"/>
      <c r="L610" s="37"/>
      <c r="M610" s="37"/>
      <c r="N610" s="37"/>
      <c r="O610" s="37"/>
      <c r="P610" s="65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spans="2:26" x14ac:dyDescent="0.2">
      <c r="B611" s="37"/>
      <c r="C611" s="37"/>
      <c r="D611" s="37"/>
      <c r="E611" s="37"/>
      <c r="F611" s="37"/>
      <c r="G611" s="37"/>
      <c r="H611" s="37"/>
      <c r="I611" s="37"/>
      <c r="J611" s="37"/>
      <c r="K611" s="37"/>
      <c r="L611" s="37"/>
      <c r="M611" s="37"/>
      <c r="N611" s="37"/>
      <c r="O611" s="37"/>
      <c r="P611" s="65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spans="2:26" x14ac:dyDescent="0.2">
      <c r="B612" s="37"/>
      <c r="C612" s="37"/>
      <c r="D612" s="37"/>
      <c r="E612" s="37"/>
      <c r="F612" s="37"/>
      <c r="G612" s="37"/>
      <c r="H612" s="37"/>
      <c r="I612" s="37"/>
      <c r="J612" s="37"/>
      <c r="K612" s="37"/>
      <c r="L612" s="37"/>
      <c r="M612" s="37"/>
      <c r="N612" s="37"/>
      <c r="O612" s="37"/>
      <c r="P612" s="65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spans="2:26" x14ac:dyDescent="0.2">
      <c r="B613" s="37"/>
      <c r="C613" s="37"/>
      <c r="D613" s="37"/>
      <c r="E613" s="37"/>
      <c r="F613" s="37"/>
      <c r="G613" s="37"/>
      <c r="H613" s="37"/>
      <c r="I613" s="37"/>
      <c r="J613" s="37"/>
      <c r="K613" s="37"/>
      <c r="L613" s="37"/>
      <c r="M613" s="37"/>
      <c r="N613" s="37"/>
      <c r="O613" s="37"/>
      <c r="P613" s="65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spans="2:26" x14ac:dyDescent="0.2">
      <c r="B614" s="37"/>
      <c r="C614" s="37"/>
      <c r="D614" s="37"/>
      <c r="E614" s="37"/>
      <c r="F614" s="37"/>
      <c r="G614" s="37"/>
      <c r="H614" s="37"/>
      <c r="I614" s="37"/>
      <c r="J614" s="37"/>
      <c r="K614" s="37"/>
      <c r="L614" s="37"/>
      <c r="M614" s="37"/>
      <c r="N614" s="37"/>
      <c r="O614" s="37"/>
      <c r="P614" s="65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spans="2:26" x14ac:dyDescent="0.2">
      <c r="B615" s="37"/>
      <c r="C615" s="37"/>
      <c r="D615" s="37"/>
      <c r="E615" s="37"/>
      <c r="F615" s="37"/>
      <c r="G615" s="37"/>
      <c r="H615" s="37"/>
      <c r="I615" s="37"/>
      <c r="J615" s="37"/>
      <c r="K615" s="37"/>
      <c r="L615" s="37"/>
      <c r="M615" s="37"/>
      <c r="N615" s="37"/>
      <c r="O615" s="37"/>
      <c r="P615" s="65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spans="2:26" x14ac:dyDescent="0.2">
      <c r="B616" s="37"/>
      <c r="C616" s="37"/>
      <c r="D616" s="37"/>
      <c r="E616" s="37"/>
      <c r="F616" s="37"/>
      <c r="G616" s="37"/>
      <c r="H616" s="37"/>
      <c r="I616" s="37"/>
      <c r="J616" s="37"/>
      <c r="K616" s="37"/>
      <c r="L616" s="37"/>
      <c r="M616" s="37"/>
      <c r="N616" s="37"/>
      <c r="O616" s="37"/>
      <c r="P616" s="65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spans="2:26" x14ac:dyDescent="0.2">
      <c r="B617" s="37"/>
      <c r="C617" s="37"/>
      <c r="D617" s="37"/>
      <c r="E617" s="37"/>
      <c r="F617" s="37"/>
      <c r="G617" s="37"/>
      <c r="H617" s="37"/>
      <c r="I617" s="37"/>
      <c r="J617" s="37"/>
      <c r="K617" s="37"/>
      <c r="L617" s="37"/>
      <c r="M617" s="37"/>
      <c r="N617" s="37"/>
      <c r="O617" s="37"/>
      <c r="P617" s="65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spans="2:26" x14ac:dyDescent="0.2">
      <c r="B618" s="37"/>
      <c r="C618" s="37"/>
      <c r="D618" s="37"/>
      <c r="E618" s="37"/>
      <c r="F618" s="37"/>
      <c r="G618" s="37"/>
      <c r="H618" s="37"/>
      <c r="I618" s="37"/>
      <c r="J618" s="37"/>
      <c r="K618" s="37"/>
      <c r="L618" s="37"/>
      <c r="M618" s="37"/>
      <c r="N618" s="37"/>
      <c r="O618" s="37"/>
      <c r="P618" s="65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spans="2:26" x14ac:dyDescent="0.2">
      <c r="B619" s="37"/>
      <c r="C619" s="37"/>
      <c r="D619" s="37"/>
      <c r="E619" s="37"/>
      <c r="F619" s="37"/>
      <c r="G619" s="37"/>
      <c r="H619" s="37"/>
      <c r="I619" s="37"/>
      <c r="J619" s="37"/>
      <c r="K619" s="37"/>
      <c r="L619" s="37"/>
      <c r="M619" s="37"/>
      <c r="N619" s="37"/>
      <c r="O619" s="37"/>
      <c r="P619" s="65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spans="2:26" x14ac:dyDescent="0.2">
      <c r="B620" s="37"/>
      <c r="C620" s="37"/>
      <c r="D620" s="37"/>
      <c r="E620" s="37"/>
      <c r="F620" s="37"/>
      <c r="G620" s="37"/>
      <c r="H620" s="37"/>
      <c r="I620" s="37"/>
      <c r="J620" s="37"/>
      <c r="K620" s="37"/>
      <c r="L620" s="37"/>
      <c r="M620" s="37"/>
      <c r="N620" s="37"/>
      <c r="O620" s="37"/>
      <c r="P620" s="65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spans="2:26" x14ac:dyDescent="0.2">
      <c r="B621" s="37"/>
      <c r="C621" s="37"/>
      <c r="D621" s="37"/>
      <c r="E621" s="37"/>
      <c r="F621" s="37"/>
      <c r="G621" s="37"/>
      <c r="H621" s="37"/>
      <c r="I621" s="37"/>
      <c r="J621" s="37"/>
      <c r="K621" s="37"/>
      <c r="L621" s="37"/>
      <c r="M621" s="37"/>
      <c r="N621" s="37"/>
      <c r="O621" s="37"/>
      <c r="P621" s="65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spans="2:26" x14ac:dyDescent="0.2">
      <c r="B622" s="37"/>
      <c r="C622" s="37"/>
      <c r="D622" s="37"/>
      <c r="E622" s="37"/>
      <c r="F622" s="37"/>
      <c r="G622" s="37"/>
      <c r="H622" s="37"/>
      <c r="I622" s="37"/>
      <c r="J622" s="37"/>
      <c r="K622" s="37"/>
      <c r="L622" s="37"/>
      <c r="M622" s="37"/>
      <c r="N622" s="37"/>
      <c r="O622" s="37"/>
      <c r="P622" s="65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spans="2:26" x14ac:dyDescent="0.2">
      <c r="B623" s="37"/>
      <c r="C623" s="37"/>
      <c r="D623" s="37"/>
      <c r="E623" s="37"/>
      <c r="F623" s="37"/>
      <c r="G623" s="37"/>
      <c r="H623" s="37"/>
      <c r="I623" s="37"/>
      <c r="J623" s="37"/>
      <c r="K623" s="37"/>
      <c r="L623" s="37"/>
      <c r="M623" s="37"/>
      <c r="N623" s="37"/>
      <c r="O623" s="37"/>
      <c r="P623" s="65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spans="2:26" x14ac:dyDescent="0.2">
      <c r="B624" s="37"/>
      <c r="C624" s="37"/>
      <c r="D624" s="37"/>
      <c r="E624" s="37"/>
      <c r="F624" s="37"/>
      <c r="G624" s="37"/>
      <c r="H624" s="37"/>
      <c r="I624" s="37"/>
      <c r="J624" s="37"/>
      <c r="K624" s="37"/>
      <c r="L624" s="37"/>
      <c r="M624" s="37"/>
      <c r="N624" s="37"/>
      <c r="O624" s="37"/>
      <c r="P624" s="65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spans="2:26" x14ac:dyDescent="0.2">
      <c r="B625" s="37"/>
      <c r="C625" s="37"/>
      <c r="D625" s="37"/>
      <c r="E625" s="37"/>
      <c r="F625" s="37"/>
      <c r="G625" s="37"/>
      <c r="H625" s="37"/>
      <c r="I625" s="37"/>
      <c r="J625" s="37"/>
      <c r="K625" s="37"/>
      <c r="L625" s="37"/>
      <c r="M625" s="37"/>
      <c r="N625" s="37"/>
      <c r="O625" s="37"/>
      <c r="P625" s="65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spans="2:26" x14ac:dyDescent="0.2">
      <c r="B626" s="37"/>
      <c r="C626" s="37"/>
      <c r="D626" s="37"/>
      <c r="E626" s="37"/>
      <c r="F626" s="37"/>
      <c r="G626" s="37"/>
      <c r="H626" s="37"/>
      <c r="I626" s="37"/>
      <c r="J626" s="37"/>
      <c r="K626" s="37"/>
      <c r="L626" s="37"/>
      <c r="M626" s="37"/>
      <c r="N626" s="37"/>
      <c r="O626" s="37"/>
      <c r="P626" s="65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spans="2:26" x14ac:dyDescent="0.2">
      <c r="B627" s="37"/>
      <c r="C627" s="37"/>
      <c r="D627" s="37"/>
      <c r="E627" s="37"/>
      <c r="F627" s="37"/>
      <c r="G627" s="37"/>
      <c r="H627" s="37"/>
      <c r="I627" s="37"/>
      <c r="J627" s="37"/>
      <c r="K627" s="37"/>
      <c r="L627" s="37"/>
      <c r="M627" s="37"/>
      <c r="N627" s="37"/>
      <c r="O627" s="37"/>
      <c r="P627" s="65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spans="2:26" x14ac:dyDescent="0.2">
      <c r="B628" s="37"/>
      <c r="C628" s="37"/>
      <c r="D628" s="37"/>
      <c r="E628" s="37"/>
      <c r="F628" s="37"/>
      <c r="G628" s="37"/>
      <c r="H628" s="37"/>
      <c r="I628" s="37"/>
      <c r="J628" s="37"/>
      <c r="K628" s="37"/>
      <c r="L628" s="37"/>
      <c r="M628" s="37"/>
      <c r="N628" s="37"/>
      <c r="O628" s="37"/>
      <c r="P628" s="65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spans="2:26" x14ac:dyDescent="0.2">
      <c r="B629" s="37"/>
      <c r="C629" s="37"/>
      <c r="D629" s="37"/>
      <c r="E629" s="37"/>
      <c r="F629" s="37"/>
      <c r="G629" s="37"/>
      <c r="H629" s="37"/>
      <c r="I629" s="37"/>
      <c r="J629" s="37"/>
      <c r="K629" s="37"/>
      <c r="L629" s="37"/>
      <c r="M629" s="37"/>
      <c r="N629" s="37"/>
      <c r="O629" s="37"/>
      <c r="P629" s="65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spans="2:26" x14ac:dyDescent="0.2">
      <c r="B630" s="37"/>
      <c r="C630" s="37"/>
      <c r="D630" s="37"/>
      <c r="E630" s="37"/>
      <c r="F630" s="37"/>
      <c r="G630" s="37"/>
      <c r="H630" s="37"/>
      <c r="I630" s="37"/>
      <c r="J630" s="37"/>
      <c r="K630" s="37"/>
      <c r="L630" s="37"/>
      <c r="M630" s="37"/>
      <c r="N630" s="37"/>
      <c r="O630" s="37"/>
      <c r="P630" s="65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spans="2:26" x14ac:dyDescent="0.2">
      <c r="B631" s="37"/>
      <c r="C631" s="37"/>
      <c r="D631" s="37"/>
      <c r="E631" s="37"/>
      <c r="F631" s="37"/>
      <c r="G631" s="37"/>
      <c r="H631" s="37"/>
      <c r="I631" s="37"/>
      <c r="J631" s="37"/>
      <c r="K631" s="37"/>
      <c r="L631" s="37"/>
      <c r="M631" s="37"/>
      <c r="N631" s="37"/>
      <c r="O631" s="37"/>
      <c r="P631" s="65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spans="2:26" x14ac:dyDescent="0.2">
      <c r="B632" s="37"/>
      <c r="C632" s="37"/>
      <c r="D632" s="37"/>
      <c r="E632" s="37"/>
      <c r="F632" s="37"/>
      <c r="G632" s="37"/>
      <c r="H632" s="37"/>
      <c r="I632" s="37"/>
      <c r="J632" s="37"/>
      <c r="K632" s="37"/>
      <c r="L632" s="37"/>
      <c r="M632" s="37"/>
      <c r="N632" s="37"/>
      <c r="O632" s="37"/>
      <c r="P632" s="65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spans="2:26" x14ac:dyDescent="0.2">
      <c r="B633" s="37"/>
      <c r="C633" s="37"/>
      <c r="D633" s="37"/>
      <c r="E633" s="37"/>
      <c r="F633" s="37"/>
      <c r="G633" s="37"/>
      <c r="H633" s="37"/>
      <c r="I633" s="37"/>
      <c r="J633" s="37"/>
      <c r="K633" s="37"/>
      <c r="L633" s="37"/>
      <c r="M633" s="37"/>
      <c r="N633" s="37"/>
      <c r="O633" s="37"/>
      <c r="P633" s="65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spans="2:26" x14ac:dyDescent="0.2">
      <c r="B634" s="37"/>
      <c r="C634" s="37"/>
      <c r="D634" s="37"/>
      <c r="E634" s="37"/>
      <c r="F634" s="37"/>
      <c r="G634" s="37"/>
      <c r="H634" s="37"/>
      <c r="I634" s="37"/>
      <c r="J634" s="37"/>
      <c r="K634" s="37"/>
      <c r="L634" s="37"/>
      <c r="M634" s="37"/>
      <c r="N634" s="37"/>
      <c r="O634" s="37"/>
      <c r="P634" s="65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spans="2:26" x14ac:dyDescent="0.2">
      <c r="B635" s="37"/>
      <c r="C635" s="37"/>
      <c r="D635" s="37"/>
      <c r="E635" s="37"/>
      <c r="F635" s="37"/>
      <c r="G635" s="37"/>
      <c r="H635" s="37"/>
      <c r="I635" s="37"/>
      <c r="J635" s="37"/>
      <c r="K635" s="37"/>
      <c r="L635" s="37"/>
      <c r="M635" s="37"/>
      <c r="N635" s="37"/>
      <c r="O635" s="37"/>
      <c r="P635" s="65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spans="2:26" x14ac:dyDescent="0.2">
      <c r="B636" s="37"/>
      <c r="C636" s="37"/>
      <c r="D636" s="37"/>
      <c r="E636" s="37"/>
      <c r="F636" s="37"/>
      <c r="G636" s="37"/>
      <c r="H636" s="37"/>
      <c r="I636" s="37"/>
      <c r="J636" s="37"/>
      <c r="K636" s="37"/>
      <c r="L636" s="37"/>
      <c r="M636" s="37"/>
      <c r="N636" s="37"/>
      <c r="O636" s="37"/>
      <c r="P636" s="65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spans="2:26" x14ac:dyDescent="0.2">
      <c r="B637" s="37"/>
      <c r="C637" s="37"/>
      <c r="D637" s="37"/>
      <c r="E637" s="37"/>
      <c r="F637" s="37"/>
      <c r="G637" s="37"/>
      <c r="H637" s="37"/>
      <c r="I637" s="37"/>
      <c r="J637" s="37"/>
      <c r="K637" s="37"/>
      <c r="L637" s="37"/>
      <c r="M637" s="37"/>
      <c r="N637" s="37"/>
      <c r="O637" s="37"/>
      <c r="P637" s="65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spans="2:26" x14ac:dyDescent="0.2">
      <c r="B638" s="37"/>
      <c r="C638" s="37"/>
      <c r="D638" s="37"/>
      <c r="E638" s="37"/>
      <c r="F638" s="37"/>
      <c r="G638" s="37"/>
      <c r="H638" s="37"/>
      <c r="I638" s="37"/>
      <c r="J638" s="37"/>
      <c r="K638" s="37"/>
      <c r="L638" s="37"/>
      <c r="M638" s="37"/>
      <c r="N638" s="37"/>
      <c r="O638" s="37"/>
      <c r="P638" s="65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spans="2:26" x14ac:dyDescent="0.2">
      <c r="B639" s="37"/>
      <c r="C639" s="37"/>
      <c r="D639" s="37"/>
      <c r="E639" s="37"/>
      <c r="F639" s="37"/>
      <c r="G639" s="37"/>
      <c r="H639" s="37"/>
      <c r="I639" s="37"/>
      <c r="J639" s="37"/>
      <c r="K639" s="37"/>
      <c r="L639" s="37"/>
      <c r="M639" s="37"/>
      <c r="N639" s="37"/>
      <c r="O639" s="37"/>
      <c r="P639" s="65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spans="2:26" x14ac:dyDescent="0.2">
      <c r="B640" s="37"/>
      <c r="C640" s="37"/>
      <c r="D640" s="37"/>
      <c r="E640" s="37"/>
      <c r="F640" s="37"/>
      <c r="G640" s="37"/>
      <c r="H640" s="37"/>
      <c r="I640" s="37"/>
      <c r="J640" s="37"/>
      <c r="K640" s="37"/>
      <c r="L640" s="37"/>
      <c r="M640" s="37"/>
      <c r="N640" s="37"/>
      <c r="O640" s="37"/>
      <c r="P640" s="65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spans="2:26" x14ac:dyDescent="0.2">
      <c r="B641" s="37"/>
      <c r="C641" s="37"/>
      <c r="D641" s="37"/>
      <c r="E641" s="37"/>
      <c r="F641" s="37"/>
      <c r="G641" s="37"/>
      <c r="H641" s="37"/>
      <c r="I641" s="37"/>
      <c r="J641" s="37"/>
      <c r="K641" s="37"/>
      <c r="L641" s="37"/>
      <c r="M641" s="37"/>
      <c r="N641" s="37"/>
      <c r="O641" s="37"/>
      <c r="P641" s="65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spans="2:26" x14ac:dyDescent="0.2">
      <c r="B642" s="37"/>
      <c r="C642" s="37"/>
      <c r="D642" s="37"/>
      <c r="E642" s="37"/>
      <c r="F642" s="37"/>
      <c r="G642" s="37"/>
      <c r="H642" s="37"/>
      <c r="I642" s="37"/>
      <c r="J642" s="37"/>
      <c r="K642" s="37"/>
      <c r="L642" s="37"/>
      <c r="M642" s="37"/>
      <c r="N642" s="37"/>
      <c r="O642" s="37"/>
      <c r="P642" s="65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spans="2:26" x14ac:dyDescent="0.2">
      <c r="B643" s="37"/>
      <c r="C643" s="37"/>
      <c r="D643" s="37"/>
      <c r="E643" s="37"/>
      <c r="F643" s="37"/>
      <c r="G643" s="37"/>
      <c r="H643" s="37"/>
      <c r="I643" s="37"/>
      <c r="J643" s="37"/>
      <c r="K643" s="37"/>
      <c r="L643" s="37"/>
      <c r="M643" s="37"/>
      <c r="N643" s="37"/>
      <c r="O643" s="37"/>
      <c r="P643" s="65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spans="2:26" x14ac:dyDescent="0.2">
      <c r="B644" s="37"/>
      <c r="C644" s="37"/>
      <c r="D644" s="37"/>
      <c r="E644" s="37"/>
      <c r="F644" s="37"/>
      <c r="G644" s="37"/>
      <c r="H644" s="37"/>
      <c r="I644" s="37"/>
      <c r="J644" s="37"/>
      <c r="K644" s="37"/>
      <c r="L644" s="37"/>
      <c r="M644" s="37"/>
      <c r="N644" s="37"/>
      <c r="O644" s="37"/>
      <c r="P644" s="65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spans="2:26" x14ac:dyDescent="0.2"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65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spans="2:26" x14ac:dyDescent="0.2"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65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spans="2:26" x14ac:dyDescent="0.2"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65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spans="2:26" x14ac:dyDescent="0.2"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65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spans="2:26" x14ac:dyDescent="0.2"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65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spans="2:26" x14ac:dyDescent="0.2"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65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spans="2:26" x14ac:dyDescent="0.2"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65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spans="2:26" x14ac:dyDescent="0.2"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65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spans="2:26" x14ac:dyDescent="0.2"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65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spans="2:26" x14ac:dyDescent="0.2"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65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spans="2:26" x14ac:dyDescent="0.2"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65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spans="2:26" x14ac:dyDescent="0.2"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65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spans="2:26" x14ac:dyDescent="0.2"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65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spans="2:26" x14ac:dyDescent="0.2"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65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spans="2:26" x14ac:dyDescent="0.2"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65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spans="2:26" x14ac:dyDescent="0.2"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65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spans="2:26" x14ac:dyDescent="0.2"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65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spans="2:26" x14ac:dyDescent="0.2"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65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spans="2:26" x14ac:dyDescent="0.2"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65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spans="2:26" x14ac:dyDescent="0.2"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65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spans="2:26" x14ac:dyDescent="0.2"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65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spans="2:26" x14ac:dyDescent="0.2"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65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spans="2:26" x14ac:dyDescent="0.2"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65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spans="2:26" x14ac:dyDescent="0.2"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65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spans="2:26" x14ac:dyDescent="0.2"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65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spans="2:26" x14ac:dyDescent="0.2"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65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spans="2:26" x14ac:dyDescent="0.2"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65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spans="2:26" x14ac:dyDescent="0.2"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65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spans="2:26" x14ac:dyDescent="0.2"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65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spans="2:26" x14ac:dyDescent="0.2"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65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spans="2:26" x14ac:dyDescent="0.2"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65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spans="2:26" x14ac:dyDescent="0.2"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65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spans="2:26" x14ac:dyDescent="0.2"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65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spans="2:26" x14ac:dyDescent="0.2"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65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spans="2:26" x14ac:dyDescent="0.2"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65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spans="2:26" x14ac:dyDescent="0.2"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65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spans="2:26" x14ac:dyDescent="0.2"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65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spans="2:26" x14ac:dyDescent="0.2"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65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spans="2:26" x14ac:dyDescent="0.2"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65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spans="2:26" x14ac:dyDescent="0.2"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65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spans="2:26" x14ac:dyDescent="0.2"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65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spans="2:26" x14ac:dyDescent="0.2"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65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spans="2:26" x14ac:dyDescent="0.2"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65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spans="2:26" x14ac:dyDescent="0.2"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65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spans="2:26" x14ac:dyDescent="0.2"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65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spans="2:26" x14ac:dyDescent="0.2"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65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spans="2:26" x14ac:dyDescent="0.2"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65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spans="2:26" x14ac:dyDescent="0.2"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65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spans="2:26" x14ac:dyDescent="0.2"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65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spans="2:26" x14ac:dyDescent="0.2"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65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spans="2:26" x14ac:dyDescent="0.2"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65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spans="2:26" x14ac:dyDescent="0.2"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65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spans="2:26" x14ac:dyDescent="0.2"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65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spans="2:26" x14ac:dyDescent="0.2"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65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spans="2:26" x14ac:dyDescent="0.2"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65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spans="2:26" x14ac:dyDescent="0.2"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65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spans="2:26" x14ac:dyDescent="0.2"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65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spans="2:26" x14ac:dyDescent="0.2"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65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spans="2:26" x14ac:dyDescent="0.2"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65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spans="2:26" x14ac:dyDescent="0.2"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65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spans="2:26" x14ac:dyDescent="0.2"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65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spans="2:26" x14ac:dyDescent="0.2"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65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spans="2:26" x14ac:dyDescent="0.2"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65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spans="2:26" x14ac:dyDescent="0.2"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65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spans="2:26" x14ac:dyDescent="0.2"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65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spans="2:26" x14ac:dyDescent="0.2"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65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spans="2:26" x14ac:dyDescent="0.2"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65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spans="2:26" x14ac:dyDescent="0.2"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65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spans="2:26" x14ac:dyDescent="0.2"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65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spans="2:26" x14ac:dyDescent="0.2"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65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spans="2:26" x14ac:dyDescent="0.2"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65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spans="2:26" x14ac:dyDescent="0.2"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65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spans="2:26" x14ac:dyDescent="0.2"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65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spans="2:26" x14ac:dyDescent="0.2"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65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spans="2:26" x14ac:dyDescent="0.2"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65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spans="2:26" x14ac:dyDescent="0.2"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65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spans="2:26" x14ac:dyDescent="0.2"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65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spans="2:26" x14ac:dyDescent="0.2"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65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spans="2:26" x14ac:dyDescent="0.2"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65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spans="2:26" x14ac:dyDescent="0.2"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65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spans="2:26" x14ac:dyDescent="0.2"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65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spans="2:26" x14ac:dyDescent="0.2"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65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spans="2:26" x14ac:dyDescent="0.2"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65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spans="2:26" x14ac:dyDescent="0.2"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65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spans="2:26" x14ac:dyDescent="0.2"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65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spans="2:26" x14ac:dyDescent="0.2"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65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spans="2:26" x14ac:dyDescent="0.2"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65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spans="2:26" x14ac:dyDescent="0.2"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65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spans="2:26" x14ac:dyDescent="0.2"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65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spans="2:26" x14ac:dyDescent="0.2"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65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spans="2:26" x14ac:dyDescent="0.2"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65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spans="2:26" x14ac:dyDescent="0.2"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65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spans="2:26" x14ac:dyDescent="0.2"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65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spans="2:26" x14ac:dyDescent="0.2"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65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spans="2:26" x14ac:dyDescent="0.2"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65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spans="2:26" x14ac:dyDescent="0.2"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65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spans="2:26" x14ac:dyDescent="0.2"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65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spans="2:26" x14ac:dyDescent="0.2"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65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spans="2:26" x14ac:dyDescent="0.2"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65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spans="2:26" x14ac:dyDescent="0.2"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65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spans="2:26" x14ac:dyDescent="0.2"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65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spans="2:26" x14ac:dyDescent="0.2"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65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spans="2:26" x14ac:dyDescent="0.2"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65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spans="2:26" x14ac:dyDescent="0.2"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65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spans="2:26" x14ac:dyDescent="0.2"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65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spans="2:26" x14ac:dyDescent="0.2"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65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spans="2:26" x14ac:dyDescent="0.2"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65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spans="2:26" x14ac:dyDescent="0.2"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65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spans="2:26" x14ac:dyDescent="0.2"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65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spans="2:26" x14ac:dyDescent="0.2"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65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spans="2:26" x14ac:dyDescent="0.2"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65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spans="2:26" x14ac:dyDescent="0.2"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65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spans="2:26" x14ac:dyDescent="0.2"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65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spans="2:26" x14ac:dyDescent="0.2"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65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spans="2:26" x14ac:dyDescent="0.2"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65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spans="2:26" x14ac:dyDescent="0.2"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65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spans="2:26" x14ac:dyDescent="0.2"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65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spans="2:26" x14ac:dyDescent="0.2"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65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spans="2:26" x14ac:dyDescent="0.2"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65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spans="2:26" x14ac:dyDescent="0.2"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65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spans="2:26" x14ac:dyDescent="0.2"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65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spans="2:26" x14ac:dyDescent="0.2"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65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spans="2:26" x14ac:dyDescent="0.2"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65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spans="2:26" x14ac:dyDescent="0.2"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65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spans="2:26" x14ac:dyDescent="0.2"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65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spans="2:26" x14ac:dyDescent="0.2"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65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spans="2:26" x14ac:dyDescent="0.2"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65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spans="2:26" x14ac:dyDescent="0.2"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65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spans="2:26" x14ac:dyDescent="0.2"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65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spans="2:26" x14ac:dyDescent="0.2"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65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spans="2:26" x14ac:dyDescent="0.2"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65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spans="2:26" x14ac:dyDescent="0.2"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65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spans="2:26" x14ac:dyDescent="0.2"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65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spans="2:26" x14ac:dyDescent="0.2"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65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spans="2:26" x14ac:dyDescent="0.2"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65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spans="2:26" x14ac:dyDescent="0.2"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65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spans="2:26" x14ac:dyDescent="0.2"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65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spans="2:26" x14ac:dyDescent="0.2"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65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spans="2:26" x14ac:dyDescent="0.2"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65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spans="2:26" x14ac:dyDescent="0.2"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65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spans="2:26" x14ac:dyDescent="0.2"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65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spans="2:26" x14ac:dyDescent="0.2"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65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spans="2:26" x14ac:dyDescent="0.2"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65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spans="2:26" x14ac:dyDescent="0.2"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65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spans="2:26" x14ac:dyDescent="0.2"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65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spans="2:26" x14ac:dyDescent="0.2"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65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spans="2:26" x14ac:dyDescent="0.2"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65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spans="2:26" x14ac:dyDescent="0.2"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65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spans="2:26" x14ac:dyDescent="0.2"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65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spans="2:26" x14ac:dyDescent="0.2"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65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spans="2:26" x14ac:dyDescent="0.2"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65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spans="2:26" x14ac:dyDescent="0.2"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65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spans="2:26" x14ac:dyDescent="0.2"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65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spans="2:26" x14ac:dyDescent="0.2"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65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spans="2:26" x14ac:dyDescent="0.2"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65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spans="2:26" x14ac:dyDescent="0.2"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65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spans="2:26" x14ac:dyDescent="0.2"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65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spans="2:26" x14ac:dyDescent="0.2"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65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spans="2:26" x14ac:dyDescent="0.2"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65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spans="2:26" x14ac:dyDescent="0.2"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65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spans="2:26" x14ac:dyDescent="0.2"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65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spans="2:26" x14ac:dyDescent="0.2"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65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spans="2:26" x14ac:dyDescent="0.2"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65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spans="2:26" x14ac:dyDescent="0.2"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65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spans="2:26" x14ac:dyDescent="0.2"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65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spans="2:26" x14ac:dyDescent="0.2"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65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spans="2:26" x14ac:dyDescent="0.2"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65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spans="2:26" x14ac:dyDescent="0.2"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65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spans="2:26" x14ac:dyDescent="0.2"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65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spans="2:26" x14ac:dyDescent="0.2"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65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spans="2:26" x14ac:dyDescent="0.2"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65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spans="2:26" x14ac:dyDescent="0.2"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65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spans="2:26" x14ac:dyDescent="0.2"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65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spans="2:26" x14ac:dyDescent="0.2"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65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spans="2:26" x14ac:dyDescent="0.2"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65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spans="2:26" x14ac:dyDescent="0.2"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65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spans="2:26" x14ac:dyDescent="0.2"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65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spans="2:26" x14ac:dyDescent="0.2"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65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spans="2:26" x14ac:dyDescent="0.2"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65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spans="2:26" x14ac:dyDescent="0.2"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65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spans="2:26" x14ac:dyDescent="0.2"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65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spans="2:26" x14ac:dyDescent="0.2"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65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spans="2:26" x14ac:dyDescent="0.2"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65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spans="2:26" x14ac:dyDescent="0.2"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65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spans="2:26" x14ac:dyDescent="0.2"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65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spans="2:26" x14ac:dyDescent="0.2"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65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spans="2:26" x14ac:dyDescent="0.2"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65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spans="2:26" x14ac:dyDescent="0.2"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65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spans="2:26" x14ac:dyDescent="0.2"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65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spans="2:26" x14ac:dyDescent="0.2"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65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spans="2:26" x14ac:dyDescent="0.2"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65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spans="2:26" x14ac:dyDescent="0.2"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65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spans="2:26" x14ac:dyDescent="0.2"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65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spans="2:26" x14ac:dyDescent="0.2"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65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spans="2:26" x14ac:dyDescent="0.2"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65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spans="2:26" x14ac:dyDescent="0.2"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65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spans="2:26" x14ac:dyDescent="0.2"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65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spans="2:26" x14ac:dyDescent="0.2"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65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spans="2:26" x14ac:dyDescent="0.2"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65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spans="2:26" x14ac:dyDescent="0.2"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65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spans="2:26" x14ac:dyDescent="0.2">
      <c r="B845" s="37"/>
      <c r="C845" s="37"/>
      <c r="D845" s="37"/>
      <c r="E845" s="37"/>
      <c r="F845" s="37"/>
      <c r="G845" s="37"/>
      <c r="H845" s="37"/>
      <c r="I845" s="37"/>
      <c r="J845" s="37"/>
      <c r="K845" s="37"/>
      <c r="L845" s="37"/>
      <c r="M845" s="37"/>
      <c r="N845" s="37"/>
      <c r="O845" s="37"/>
      <c r="P845" s="65"/>
      <c r="Q845" s="37"/>
      <c r="R845" s="37"/>
      <c r="S845" s="37"/>
      <c r="T845" s="37"/>
      <c r="U845" s="37"/>
      <c r="V845" s="37"/>
      <c r="W845" s="37"/>
      <c r="X845" s="37"/>
      <c r="Y845" s="37"/>
      <c r="Z845" s="37"/>
    </row>
    <row r="846" spans="2:26" x14ac:dyDescent="0.2">
      <c r="B846" s="37"/>
      <c r="C846" s="37"/>
      <c r="D846" s="37"/>
      <c r="E846" s="37"/>
      <c r="F846" s="37"/>
      <c r="G846" s="37"/>
      <c r="H846" s="37"/>
      <c r="I846" s="37"/>
      <c r="J846" s="37"/>
      <c r="K846" s="37"/>
      <c r="L846" s="37"/>
      <c r="M846" s="37"/>
      <c r="N846" s="37"/>
      <c r="O846" s="37"/>
      <c r="P846" s="65"/>
      <c r="Q846" s="37"/>
      <c r="R846" s="37"/>
      <c r="S846" s="37"/>
      <c r="T846" s="37"/>
      <c r="U846" s="37"/>
      <c r="V846" s="37"/>
      <c r="W846" s="37"/>
      <c r="X846" s="37"/>
      <c r="Y846" s="37"/>
      <c r="Z846" s="37"/>
    </row>
    <row r="847" spans="2:26" x14ac:dyDescent="0.2">
      <c r="B847" s="37"/>
      <c r="C847" s="37"/>
      <c r="D847" s="37"/>
      <c r="E847" s="37"/>
      <c r="F847" s="37"/>
      <c r="G847" s="37"/>
      <c r="H847" s="37"/>
      <c r="I847" s="37"/>
      <c r="J847" s="37"/>
      <c r="K847" s="37"/>
      <c r="L847" s="37"/>
      <c r="M847" s="37"/>
      <c r="N847" s="37"/>
      <c r="O847" s="37"/>
      <c r="P847" s="65"/>
      <c r="Q847" s="37"/>
      <c r="R847" s="37"/>
      <c r="S847" s="37"/>
      <c r="T847" s="37"/>
      <c r="U847" s="37"/>
      <c r="V847" s="37"/>
      <c r="W847" s="37"/>
      <c r="X847" s="37"/>
      <c r="Y847" s="37"/>
      <c r="Z847" s="37"/>
    </row>
    <row r="848" spans="2:26" x14ac:dyDescent="0.2">
      <c r="B848" s="37"/>
      <c r="C848" s="37"/>
      <c r="D848" s="37"/>
      <c r="E848" s="37"/>
      <c r="F848" s="37"/>
      <c r="G848" s="37"/>
      <c r="H848" s="37"/>
      <c r="I848" s="37"/>
      <c r="J848" s="37"/>
      <c r="K848" s="37"/>
      <c r="L848" s="37"/>
      <c r="M848" s="37"/>
      <c r="N848" s="37"/>
      <c r="O848" s="37"/>
      <c r="P848" s="65"/>
      <c r="Q848" s="37"/>
      <c r="R848" s="37"/>
      <c r="S848" s="37"/>
      <c r="T848" s="37"/>
      <c r="U848" s="37"/>
      <c r="V848" s="37"/>
      <c r="W848" s="37"/>
      <c r="X848" s="37"/>
      <c r="Y848" s="37"/>
      <c r="Z848" s="37"/>
    </row>
    <row r="849" spans="2:26" x14ac:dyDescent="0.2">
      <c r="B849" s="37"/>
      <c r="C849" s="37"/>
      <c r="D849" s="37"/>
      <c r="E849" s="37"/>
      <c r="F849" s="37"/>
      <c r="G849" s="37"/>
      <c r="H849" s="37"/>
      <c r="I849" s="37"/>
      <c r="J849" s="37"/>
      <c r="K849" s="37"/>
      <c r="L849" s="37"/>
      <c r="M849" s="37"/>
      <c r="N849" s="37"/>
      <c r="O849" s="37"/>
      <c r="P849" s="65"/>
      <c r="Q849" s="37"/>
      <c r="R849" s="37"/>
      <c r="S849" s="37"/>
      <c r="T849" s="37"/>
      <c r="U849" s="37"/>
      <c r="V849" s="37"/>
      <c r="W849" s="37"/>
      <c r="X849" s="37"/>
      <c r="Y849" s="37"/>
      <c r="Z849" s="37"/>
    </row>
    <row r="850" spans="2:26" x14ac:dyDescent="0.2">
      <c r="B850" s="37"/>
      <c r="C850" s="37"/>
      <c r="D850" s="37"/>
      <c r="E850" s="37"/>
      <c r="F850" s="37"/>
      <c r="G850" s="37"/>
      <c r="H850" s="37"/>
      <c r="I850" s="37"/>
      <c r="J850" s="37"/>
      <c r="K850" s="37"/>
      <c r="L850" s="37"/>
      <c r="M850" s="37"/>
      <c r="N850" s="37"/>
      <c r="O850" s="37"/>
      <c r="P850" s="65"/>
      <c r="Q850" s="37"/>
      <c r="R850" s="37"/>
      <c r="S850" s="37"/>
      <c r="T850" s="37"/>
      <c r="U850" s="37"/>
      <c r="V850" s="37"/>
      <c r="W850" s="37"/>
      <c r="X850" s="37"/>
      <c r="Y850" s="37"/>
      <c r="Z850" s="37"/>
    </row>
    <row r="851" spans="2:26" x14ac:dyDescent="0.2">
      <c r="B851" s="37"/>
      <c r="C851" s="37"/>
      <c r="D851" s="37"/>
      <c r="E851" s="37"/>
      <c r="F851" s="37"/>
      <c r="G851" s="37"/>
      <c r="H851" s="37"/>
      <c r="I851" s="37"/>
      <c r="J851" s="37"/>
      <c r="K851" s="37"/>
      <c r="L851" s="37"/>
      <c r="M851" s="37"/>
      <c r="N851" s="37"/>
      <c r="O851" s="37"/>
      <c r="P851" s="65"/>
      <c r="Q851" s="37"/>
      <c r="R851" s="37"/>
      <c r="S851" s="37"/>
      <c r="T851" s="37"/>
      <c r="U851" s="37"/>
      <c r="V851" s="37"/>
      <c r="W851" s="37"/>
      <c r="X851" s="37"/>
      <c r="Y851" s="37"/>
      <c r="Z851" s="37"/>
    </row>
    <row r="852" spans="2:26" x14ac:dyDescent="0.2">
      <c r="B852" s="37"/>
      <c r="C852" s="37"/>
      <c r="D852" s="37"/>
      <c r="E852" s="37"/>
      <c r="F852" s="37"/>
      <c r="G852" s="37"/>
      <c r="H852" s="37"/>
      <c r="I852" s="37"/>
      <c r="J852" s="37"/>
      <c r="K852" s="37"/>
      <c r="L852" s="37"/>
      <c r="M852" s="37"/>
      <c r="N852" s="37"/>
      <c r="O852" s="37"/>
      <c r="P852" s="65"/>
      <c r="Q852" s="37"/>
      <c r="R852" s="37"/>
      <c r="S852" s="37"/>
      <c r="T852" s="37"/>
      <c r="U852" s="37"/>
      <c r="V852" s="37"/>
      <c r="W852" s="37"/>
      <c r="X852" s="37"/>
      <c r="Y852" s="37"/>
      <c r="Z852" s="37"/>
    </row>
    <row r="853" spans="2:26" x14ac:dyDescent="0.2">
      <c r="B853" s="37"/>
      <c r="C853" s="37"/>
      <c r="D853" s="37"/>
      <c r="E853" s="37"/>
      <c r="F853" s="37"/>
      <c r="G853" s="37"/>
      <c r="H853" s="37"/>
      <c r="I853" s="37"/>
      <c r="J853" s="37"/>
      <c r="K853" s="37"/>
      <c r="L853" s="37"/>
      <c r="M853" s="37"/>
      <c r="N853" s="37"/>
      <c r="O853" s="37"/>
      <c r="P853" s="65"/>
      <c r="Q853" s="37"/>
      <c r="R853" s="37"/>
      <c r="S853" s="37"/>
      <c r="T853" s="37"/>
      <c r="U853" s="37"/>
      <c r="V853" s="37"/>
      <c r="W853" s="37"/>
      <c r="X853" s="37"/>
      <c r="Y853" s="37"/>
      <c r="Z853" s="37"/>
    </row>
    <row r="854" spans="2:26" x14ac:dyDescent="0.2">
      <c r="B854" s="37"/>
      <c r="C854" s="37"/>
      <c r="D854" s="37"/>
      <c r="E854" s="37"/>
      <c r="F854" s="37"/>
      <c r="G854" s="37"/>
      <c r="H854" s="37"/>
      <c r="I854" s="37"/>
      <c r="J854" s="37"/>
      <c r="K854" s="37"/>
      <c r="L854" s="37"/>
      <c r="M854" s="37"/>
      <c r="N854" s="37"/>
      <c r="O854" s="37"/>
      <c r="P854" s="65"/>
      <c r="Q854" s="37"/>
      <c r="R854" s="37"/>
      <c r="S854" s="37"/>
      <c r="T854" s="37"/>
      <c r="U854" s="37"/>
      <c r="V854" s="37"/>
      <c r="W854" s="37"/>
      <c r="X854" s="37"/>
      <c r="Y854" s="37"/>
      <c r="Z854" s="37"/>
    </row>
    <row r="855" spans="2:26" x14ac:dyDescent="0.2">
      <c r="B855" s="37"/>
      <c r="C855" s="37"/>
      <c r="D855" s="37"/>
      <c r="E855" s="37"/>
      <c r="F855" s="37"/>
      <c r="G855" s="37"/>
      <c r="H855" s="37"/>
      <c r="I855" s="37"/>
      <c r="J855" s="37"/>
      <c r="K855" s="37"/>
      <c r="L855" s="37"/>
      <c r="M855" s="37"/>
      <c r="N855" s="37"/>
      <c r="O855" s="37"/>
      <c r="P855" s="65"/>
      <c r="Q855" s="37"/>
      <c r="R855" s="37"/>
      <c r="S855" s="37"/>
      <c r="T855" s="37"/>
      <c r="U855" s="37"/>
      <c r="V855" s="37"/>
      <c r="W855" s="37"/>
      <c r="X855" s="37"/>
      <c r="Y855" s="37"/>
      <c r="Z855" s="37"/>
    </row>
    <row r="856" spans="2:26" x14ac:dyDescent="0.2">
      <c r="B856" s="37"/>
      <c r="C856" s="37"/>
      <c r="D856" s="37"/>
      <c r="E856" s="37"/>
      <c r="F856" s="37"/>
      <c r="G856" s="37"/>
      <c r="H856" s="37"/>
      <c r="I856" s="37"/>
      <c r="J856" s="37"/>
      <c r="K856" s="37"/>
      <c r="L856" s="37"/>
      <c r="M856" s="37"/>
      <c r="N856" s="37"/>
      <c r="O856" s="37"/>
      <c r="P856" s="65"/>
      <c r="Q856" s="37"/>
      <c r="R856" s="37"/>
      <c r="S856" s="37"/>
      <c r="T856" s="37"/>
      <c r="U856" s="37"/>
      <c r="V856" s="37"/>
      <c r="W856" s="37"/>
      <c r="X856" s="37"/>
      <c r="Y856" s="37"/>
      <c r="Z856" s="37"/>
    </row>
    <row r="857" spans="2:26" x14ac:dyDescent="0.2">
      <c r="B857" s="37"/>
      <c r="C857" s="37"/>
      <c r="D857" s="37"/>
      <c r="E857" s="37"/>
      <c r="F857" s="37"/>
      <c r="G857" s="37"/>
      <c r="H857" s="37"/>
      <c r="I857" s="37"/>
      <c r="J857" s="37"/>
      <c r="K857" s="37"/>
      <c r="L857" s="37"/>
      <c r="M857" s="37"/>
      <c r="N857" s="37"/>
      <c r="O857" s="37"/>
      <c r="P857" s="65"/>
      <c r="Q857" s="37"/>
      <c r="R857" s="37"/>
      <c r="S857" s="37"/>
      <c r="T857" s="37"/>
      <c r="U857" s="37"/>
      <c r="V857" s="37"/>
      <c r="W857" s="37"/>
      <c r="X857" s="37"/>
      <c r="Y857" s="37"/>
      <c r="Z857" s="37"/>
    </row>
    <row r="858" spans="2:26" x14ac:dyDescent="0.2">
      <c r="B858" s="37"/>
      <c r="C858" s="37"/>
      <c r="D858" s="37"/>
      <c r="E858" s="37"/>
      <c r="F858" s="37"/>
      <c r="G858" s="37"/>
      <c r="H858" s="37"/>
      <c r="I858" s="37"/>
      <c r="J858" s="37"/>
      <c r="K858" s="37"/>
      <c r="L858" s="37"/>
      <c r="M858" s="37"/>
      <c r="N858" s="37"/>
      <c r="O858" s="37"/>
      <c r="P858" s="65"/>
      <c r="Q858" s="37"/>
      <c r="R858" s="37"/>
      <c r="S858" s="37"/>
      <c r="T858" s="37"/>
      <c r="U858" s="37"/>
      <c r="V858" s="37"/>
      <c r="W858" s="37"/>
      <c r="X858" s="37"/>
      <c r="Y858" s="37"/>
      <c r="Z858" s="37"/>
    </row>
    <row r="859" spans="2:26" x14ac:dyDescent="0.2">
      <c r="B859" s="37"/>
      <c r="C859" s="37"/>
      <c r="D859" s="37"/>
      <c r="E859" s="37"/>
      <c r="F859" s="37"/>
      <c r="G859" s="37"/>
      <c r="H859" s="37"/>
      <c r="I859" s="37"/>
      <c r="J859" s="37"/>
      <c r="K859" s="37"/>
      <c r="L859" s="37"/>
      <c r="M859" s="37"/>
      <c r="N859" s="37"/>
      <c r="O859" s="37"/>
      <c r="P859" s="65"/>
      <c r="Q859" s="37"/>
      <c r="R859" s="37"/>
      <c r="S859" s="37"/>
      <c r="T859" s="37"/>
      <c r="U859" s="37"/>
      <c r="V859" s="37"/>
      <c r="W859" s="37"/>
      <c r="X859" s="37"/>
      <c r="Y859" s="37"/>
      <c r="Z859" s="37"/>
    </row>
    <row r="860" spans="2:26" x14ac:dyDescent="0.2">
      <c r="B860" s="37"/>
      <c r="C860" s="37"/>
      <c r="D860" s="37"/>
      <c r="E860" s="37"/>
      <c r="F860" s="37"/>
      <c r="G860" s="37"/>
      <c r="H860" s="37"/>
      <c r="I860" s="37"/>
      <c r="J860" s="37"/>
      <c r="K860" s="37"/>
      <c r="L860" s="37"/>
      <c r="M860" s="37"/>
      <c r="N860" s="37"/>
      <c r="O860" s="37"/>
      <c r="P860" s="65"/>
      <c r="Q860" s="37"/>
      <c r="R860" s="37"/>
      <c r="S860" s="37"/>
      <c r="T860" s="37"/>
      <c r="U860" s="37"/>
      <c r="V860" s="37"/>
      <c r="W860" s="37"/>
      <c r="X860" s="37"/>
      <c r="Y860" s="37"/>
      <c r="Z860" s="37"/>
    </row>
    <row r="861" spans="2:26" x14ac:dyDescent="0.2">
      <c r="B861" s="37"/>
      <c r="C861" s="37"/>
      <c r="D861" s="37"/>
      <c r="E861" s="37"/>
      <c r="F861" s="37"/>
      <c r="G861" s="37"/>
      <c r="H861" s="37"/>
      <c r="I861" s="37"/>
      <c r="J861" s="37"/>
      <c r="K861" s="37"/>
      <c r="L861" s="37"/>
      <c r="M861" s="37"/>
      <c r="N861" s="37"/>
      <c r="O861" s="37"/>
      <c r="P861" s="65"/>
      <c r="Q861" s="37"/>
      <c r="R861" s="37"/>
      <c r="S861" s="37"/>
      <c r="T861" s="37"/>
      <c r="U861" s="37"/>
      <c r="V861" s="37"/>
      <c r="W861" s="37"/>
      <c r="X861" s="37"/>
      <c r="Y861" s="37"/>
      <c r="Z861" s="37"/>
    </row>
    <row r="862" spans="2:26" x14ac:dyDescent="0.2">
      <c r="B862" s="37"/>
      <c r="C862" s="37"/>
      <c r="D862" s="37"/>
      <c r="E862" s="37"/>
      <c r="F862" s="37"/>
      <c r="G862" s="37"/>
      <c r="H862" s="37"/>
      <c r="I862" s="37"/>
      <c r="J862" s="37"/>
      <c r="K862" s="37"/>
      <c r="L862" s="37"/>
      <c r="M862" s="37"/>
      <c r="N862" s="37"/>
      <c r="O862" s="37"/>
      <c r="P862" s="65"/>
      <c r="Q862" s="37"/>
      <c r="R862" s="37"/>
      <c r="S862" s="37"/>
      <c r="T862" s="37"/>
      <c r="U862" s="37"/>
      <c r="V862" s="37"/>
      <c r="W862" s="37"/>
      <c r="X862" s="37"/>
      <c r="Y862" s="37"/>
      <c r="Z862" s="37"/>
    </row>
    <row r="863" spans="2:26" x14ac:dyDescent="0.2">
      <c r="B863" s="37"/>
      <c r="C863" s="37"/>
      <c r="D863" s="37"/>
      <c r="E863" s="37"/>
      <c r="F863" s="37"/>
      <c r="G863" s="37"/>
      <c r="H863" s="37"/>
      <c r="I863" s="37"/>
      <c r="J863" s="37"/>
      <c r="K863" s="37"/>
      <c r="L863" s="37"/>
      <c r="M863" s="37"/>
      <c r="N863" s="37"/>
      <c r="O863" s="37"/>
      <c r="P863" s="65"/>
      <c r="Q863" s="37"/>
      <c r="R863" s="37"/>
      <c r="S863" s="37"/>
      <c r="T863" s="37"/>
      <c r="U863" s="37"/>
      <c r="V863" s="37"/>
      <c r="W863" s="37"/>
      <c r="X863" s="37"/>
      <c r="Y863" s="37"/>
      <c r="Z863" s="37"/>
    </row>
    <row r="864" spans="2:26" x14ac:dyDescent="0.2">
      <c r="B864" s="37"/>
      <c r="C864" s="37"/>
      <c r="D864" s="37"/>
      <c r="E864" s="37"/>
      <c r="F864" s="37"/>
      <c r="G864" s="37"/>
      <c r="H864" s="37"/>
      <c r="I864" s="37"/>
      <c r="J864" s="37"/>
      <c r="K864" s="37"/>
      <c r="L864" s="37"/>
      <c r="M864" s="37"/>
      <c r="N864" s="37"/>
      <c r="O864" s="37"/>
      <c r="P864" s="65"/>
      <c r="Q864" s="37"/>
      <c r="R864" s="37"/>
      <c r="S864" s="37"/>
      <c r="T864" s="37"/>
      <c r="U864" s="37"/>
      <c r="V864" s="37"/>
      <c r="W864" s="37"/>
      <c r="X864" s="37"/>
      <c r="Y864" s="37"/>
      <c r="Z864" s="37"/>
    </row>
    <row r="865" spans="2:26" x14ac:dyDescent="0.2">
      <c r="B865" s="37"/>
      <c r="C865" s="37"/>
      <c r="D865" s="37"/>
      <c r="E865" s="37"/>
      <c r="F865" s="37"/>
      <c r="G865" s="37"/>
      <c r="H865" s="37"/>
      <c r="I865" s="37"/>
      <c r="J865" s="37"/>
      <c r="K865" s="37"/>
      <c r="L865" s="37"/>
      <c r="M865" s="37"/>
      <c r="N865" s="37"/>
      <c r="O865" s="37"/>
      <c r="P865" s="65"/>
      <c r="Q865" s="37"/>
      <c r="R865" s="37"/>
      <c r="S865" s="37"/>
      <c r="T865" s="37"/>
      <c r="U865" s="37"/>
      <c r="V865" s="37"/>
      <c r="W865" s="37"/>
      <c r="X865" s="37"/>
      <c r="Y865" s="37"/>
      <c r="Z865" s="37"/>
    </row>
    <row r="866" spans="2:26" x14ac:dyDescent="0.2">
      <c r="B866" s="37"/>
      <c r="C866" s="37"/>
      <c r="D866" s="37"/>
      <c r="E866" s="37"/>
      <c r="F866" s="37"/>
      <c r="G866" s="37"/>
      <c r="H866" s="37"/>
      <c r="I866" s="37"/>
      <c r="J866" s="37"/>
      <c r="K866" s="37"/>
      <c r="L866" s="37"/>
      <c r="M866" s="37"/>
      <c r="N866" s="37"/>
      <c r="O866" s="37"/>
      <c r="P866" s="65"/>
      <c r="Q866" s="37"/>
      <c r="R866" s="37"/>
      <c r="S866" s="37"/>
      <c r="T866" s="37"/>
      <c r="U866" s="37"/>
      <c r="V866" s="37"/>
      <c r="W866" s="37"/>
      <c r="X866" s="37"/>
      <c r="Y866" s="37"/>
      <c r="Z866" s="37"/>
    </row>
    <row r="867" spans="2:26" x14ac:dyDescent="0.2">
      <c r="B867" s="37"/>
      <c r="C867" s="37"/>
      <c r="D867" s="37"/>
      <c r="E867" s="37"/>
      <c r="F867" s="37"/>
      <c r="G867" s="37"/>
      <c r="H867" s="37"/>
      <c r="I867" s="37"/>
      <c r="J867" s="37"/>
      <c r="K867" s="37"/>
      <c r="L867" s="37"/>
      <c r="M867" s="37"/>
      <c r="N867" s="37"/>
      <c r="O867" s="37"/>
      <c r="P867" s="65"/>
      <c r="Q867" s="37"/>
      <c r="R867" s="37"/>
      <c r="S867" s="37"/>
      <c r="T867" s="37"/>
      <c r="U867" s="37"/>
      <c r="V867" s="37"/>
      <c r="W867" s="37"/>
      <c r="X867" s="37"/>
      <c r="Y867" s="37"/>
      <c r="Z867" s="37"/>
    </row>
    <row r="868" spans="2:26" x14ac:dyDescent="0.2">
      <c r="B868" s="37"/>
      <c r="C868" s="37"/>
      <c r="D868" s="37"/>
      <c r="E868" s="37"/>
      <c r="F868" s="37"/>
      <c r="G868" s="37"/>
      <c r="H868" s="37"/>
      <c r="I868" s="37"/>
      <c r="J868" s="37"/>
      <c r="K868" s="37"/>
      <c r="L868" s="37"/>
      <c r="M868" s="37"/>
      <c r="N868" s="37"/>
      <c r="O868" s="37"/>
      <c r="P868" s="65"/>
      <c r="Q868" s="37"/>
      <c r="R868" s="37"/>
      <c r="S868" s="37"/>
      <c r="T868" s="37"/>
      <c r="U868" s="37"/>
      <c r="V868" s="37"/>
      <c r="W868" s="37"/>
      <c r="X868" s="37"/>
      <c r="Y868" s="37"/>
      <c r="Z868" s="37"/>
    </row>
    <row r="869" spans="2:26" x14ac:dyDescent="0.2">
      <c r="B869" s="37"/>
      <c r="C869" s="37"/>
      <c r="D869" s="37"/>
      <c r="E869" s="37"/>
      <c r="F869" s="37"/>
      <c r="G869" s="37"/>
      <c r="H869" s="37"/>
      <c r="I869" s="37"/>
      <c r="J869" s="37"/>
      <c r="K869" s="37"/>
      <c r="L869" s="37"/>
      <c r="M869" s="37"/>
      <c r="N869" s="37"/>
      <c r="O869" s="37"/>
      <c r="P869" s="65"/>
      <c r="Q869" s="37"/>
      <c r="R869" s="37"/>
      <c r="S869" s="37"/>
      <c r="T869" s="37"/>
      <c r="U869" s="37"/>
      <c r="V869" s="37"/>
      <c r="W869" s="37"/>
      <c r="X869" s="37"/>
      <c r="Y869" s="37"/>
      <c r="Z869" s="37"/>
    </row>
    <row r="870" spans="2:26" x14ac:dyDescent="0.2">
      <c r="B870" s="37"/>
      <c r="C870" s="37"/>
      <c r="D870" s="37"/>
      <c r="E870" s="37"/>
      <c r="F870" s="37"/>
      <c r="G870" s="37"/>
      <c r="H870" s="37"/>
      <c r="I870" s="37"/>
      <c r="J870" s="37"/>
      <c r="K870" s="37"/>
      <c r="L870" s="37"/>
      <c r="M870" s="37"/>
      <c r="N870" s="37"/>
      <c r="O870" s="37"/>
      <c r="P870" s="65"/>
      <c r="Q870" s="37"/>
      <c r="R870" s="37"/>
      <c r="S870" s="37"/>
      <c r="T870" s="37"/>
      <c r="U870" s="37"/>
      <c r="V870" s="37"/>
      <c r="W870" s="37"/>
      <c r="X870" s="37"/>
      <c r="Y870" s="37"/>
      <c r="Z870" s="37"/>
    </row>
    <row r="871" spans="2:26" x14ac:dyDescent="0.2">
      <c r="B871" s="37"/>
      <c r="C871" s="37"/>
      <c r="D871" s="37"/>
      <c r="E871" s="37"/>
      <c r="F871" s="37"/>
      <c r="G871" s="37"/>
      <c r="H871" s="37"/>
      <c r="I871" s="37"/>
      <c r="J871" s="37"/>
      <c r="K871" s="37"/>
      <c r="L871" s="37"/>
      <c r="M871" s="37"/>
      <c r="N871" s="37"/>
      <c r="O871" s="37"/>
      <c r="P871" s="65"/>
      <c r="Q871" s="37"/>
      <c r="R871" s="37"/>
      <c r="S871" s="37"/>
      <c r="T871" s="37"/>
      <c r="U871" s="37"/>
      <c r="V871" s="37"/>
      <c r="W871" s="37"/>
      <c r="X871" s="37"/>
      <c r="Y871" s="37"/>
      <c r="Z871" s="37"/>
    </row>
    <row r="872" spans="2:26" x14ac:dyDescent="0.2">
      <c r="B872" s="37"/>
      <c r="C872" s="37"/>
      <c r="D872" s="37"/>
      <c r="E872" s="37"/>
      <c r="F872" s="37"/>
      <c r="G872" s="37"/>
      <c r="H872" s="37"/>
      <c r="I872" s="37"/>
      <c r="J872" s="37"/>
      <c r="K872" s="37"/>
      <c r="L872" s="37"/>
      <c r="M872" s="37"/>
      <c r="N872" s="37"/>
      <c r="O872" s="37"/>
      <c r="P872" s="65"/>
      <c r="Q872" s="37"/>
      <c r="R872" s="37"/>
      <c r="S872" s="37"/>
      <c r="T872" s="37"/>
      <c r="U872" s="37"/>
      <c r="V872" s="37"/>
      <c r="W872" s="37"/>
      <c r="X872" s="37"/>
      <c r="Y872" s="37"/>
      <c r="Z872" s="37"/>
    </row>
    <row r="873" spans="2:26" x14ac:dyDescent="0.2">
      <c r="B873" s="37"/>
      <c r="C873" s="37"/>
      <c r="D873" s="37"/>
      <c r="E873" s="37"/>
      <c r="F873" s="37"/>
      <c r="G873" s="37"/>
      <c r="H873" s="37"/>
      <c r="I873" s="37"/>
      <c r="J873" s="37"/>
      <c r="K873" s="37"/>
      <c r="L873" s="37"/>
      <c r="M873" s="37"/>
      <c r="N873" s="37"/>
      <c r="O873" s="37"/>
      <c r="P873" s="65"/>
      <c r="Q873" s="37"/>
      <c r="R873" s="37"/>
      <c r="S873" s="37"/>
      <c r="T873" s="37"/>
      <c r="U873" s="37"/>
      <c r="V873" s="37"/>
      <c r="W873" s="37"/>
      <c r="X873" s="37"/>
      <c r="Y873" s="37"/>
      <c r="Z873" s="37"/>
    </row>
    <row r="874" spans="2:26" x14ac:dyDescent="0.2">
      <c r="B874" s="37"/>
      <c r="C874" s="37"/>
      <c r="D874" s="37"/>
      <c r="E874" s="37"/>
      <c r="F874" s="37"/>
      <c r="G874" s="37"/>
      <c r="H874" s="37"/>
      <c r="I874" s="37"/>
      <c r="J874" s="37"/>
      <c r="K874" s="37"/>
      <c r="L874" s="37"/>
      <c r="M874" s="37"/>
      <c r="N874" s="37"/>
      <c r="O874" s="37"/>
      <c r="P874" s="65"/>
      <c r="Q874" s="37"/>
      <c r="R874" s="37"/>
      <c r="S874" s="37"/>
      <c r="T874" s="37"/>
      <c r="U874" s="37"/>
      <c r="V874" s="37"/>
      <c r="W874" s="37"/>
      <c r="X874" s="37"/>
      <c r="Y874" s="37"/>
      <c r="Z874" s="37"/>
    </row>
    <row r="875" spans="2:26" x14ac:dyDescent="0.2">
      <c r="B875" s="37"/>
      <c r="C875" s="37"/>
      <c r="D875" s="37"/>
      <c r="E875" s="37"/>
      <c r="F875" s="37"/>
      <c r="G875" s="37"/>
      <c r="H875" s="37"/>
      <c r="I875" s="37"/>
      <c r="J875" s="37"/>
      <c r="K875" s="37"/>
      <c r="L875" s="37"/>
      <c r="M875" s="37"/>
      <c r="N875" s="37"/>
      <c r="O875" s="37"/>
      <c r="P875" s="65"/>
      <c r="Q875" s="37"/>
      <c r="R875" s="37"/>
      <c r="S875" s="37"/>
      <c r="T875" s="37"/>
      <c r="U875" s="37"/>
      <c r="V875" s="37"/>
      <c r="W875" s="37"/>
      <c r="X875" s="37"/>
      <c r="Y875" s="37"/>
      <c r="Z875" s="37"/>
    </row>
    <row r="876" spans="2:26" x14ac:dyDescent="0.2">
      <c r="B876" s="37"/>
      <c r="C876" s="37"/>
      <c r="D876" s="37"/>
      <c r="E876" s="37"/>
      <c r="F876" s="37"/>
      <c r="G876" s="37"/>
      <c r="H876" s="37"/>
      <c r="I876" s="37"/>
      <c r="J876" s="37"/>
      <c r="K876" s="37"/>
      <c r="L876" s="37"/>
      <c r="M876" s="37"/>
      <c r="N876" s="37"/>
      <c r="O876" s="37"/>
      <c r="P876" s="65"/>
      <c r="Q876" s="37"/>
      <c r="R876" s="37"/>
      <c r="S876" s="37"/>
      <c r="T876" s="37"/>
      <c r="U876" s="37"/>
      <c r="V876" s="37"/>
      <c r="W876" s="37"/>
      <c r="X876" s="37"/>
      <c r="Y876" s="37"/>
      <c r="Z876" s="37"/>
    </row>
    <row r="877" spans="2:26" x14ac:dyDescent="0.2">
      <c r="B877" s="37"/>
      <c r="C877" s="37"/>
      <c r="D877" s="37"/>
      <c r="E877" s="37"/>
      <c r="F877" s="37"/>
      <c r="G877" s="37"/>
      <c r="H877" s="37"/>
      <c r="I877" s="37"/>
      <c r="J877" s="37"/>
      <c r="K877" s="37"/>
      <c r="L877" s="37"/>
      <c r="M877" s="37"/>
      <c r="N877" s="37"/>
      <c r="O877" s="37"/>
      <c r="P877" s="65"/>
      <c r="Q877" s="37"/>
      <c r="R877" s="37"/>
      <c r="S877" s="37"/>
      <c r="T877" s="37"/>
      <c r="U877" s="37"/>
      <c r="V877" s="37"/>
      <c r="W877" s="37"/>
      <c r="X877" s="37"/>
      <c r="Y877" s="37"/>
      <c r="Z877" s="37"/>
    </row>
    <row r="878" spans="2:26" x14ac:dyDescent="0.2">
      <c r="B878" s="37"/>
      <c r="C878" s="37"/>
      <c r="D878" s="37"/>
      <c r="E878" s="37"/>
      <c r="F878" s="37"/>
      <c r="G878" s="37"/>
      <c r="H878" s="37"/>
      <c r="I878" s="37"/>
      <c r="J878" s="37"/>
      <c r="K878" s="37"/>
      <c r="L878" s="37"/>
      <c r="M878" s="37"/>
      <c r="N878" s="37"/>
      <c r="O878" s="37"/>
      <c r="P878" s="65"/>
      <c r="Q878" s="37"/>
      <c r="R878" s="37"/>
      <c r="S878" s="37"/>
      <c r="T878" s="37"/>
      <c r="U878" s="37"/>
      <c r="V878" s="37"/>
      <c r="W878" s="37"/>
      <c r="X878" s="37"/>
      <c r="Y878" s="37"/>
      <c r="Z878" s="37"/>
    </row>
    <row r="879" spans="2:26" x14ac:dyDescent="0.2">
      <c r="B879" s="37"/>
      <c r="C879" s="37"/>
      <c r="D879" s="37"/>
      <c r="E879" s="37"/>
      <c r="F879" s="37"/>
      <c r="G879" s="37"/>
      <c r="H879" s="37"/>
      <c r="I879" s="37"/>
      <c r="J879" s="37"/>
      <c r="K879" s="37"/>
      <c r="L879" s="37"/>
      <c r="M879" s="37"/>
      <c r="N879" s="37"/>
      <c r="O879" s="37"/>
      <c r="P879" s="65"/>
      <c r="Q879" s="37"/>
      <c r="R879" s="37"/>
      <c r="S879" s="37"/>
      <c r="T879" s="37"/>
      <c r="U879" s="37"/>
      <c r="V879" s="37"/>
      <c r="W879" s="37"/>
      <c r="X879" s="37"/>
      <c r="Y879" s="37"/>
      <c r="Z879" s="37"/>
    </row>
    <row r="880" spans="2:26" x14ac:dyDescent="0.2">
      <c r="B880" s="37"/>
      <c r="C880" s="37"/>
      <c r="D880" s="37"/>
      <c r="E880" s="37"/>
      <c r="F880" s="37"/>
      <c r="G880" s="37"/>
      <c r="H880" s="37"/>
      <c r="I880" s="37"/>
      <c r="J880" s="37"/>
      <c r="K880" s="37"/>
      <c r="L880" s="37"/>
      <c r="M880" s="37"/>
      <c r="N880" s="37"/>
      <c r="O880" s="37"/>
      <c r="P880" s="65"/>
      <c r="Q880" s="37"/>
      <c r="R880" s="37"/>
      <c r="S880" s="37"/>
      <c r="T880" s="37"/>
      <c r="U880" s="37"/>
      <c r="V880" s="37"/>
      <c r="W880" s="37"/>
      <c r="X880" s="37"/>
      <c r="Y880" s="37"/>
      <c r="Z880" s="37"/>
    </row>
    <row r="881" spans="2:26" x14ac:dyDescent="0.2">
      <c r="B881" s="37"/>
      <c r="C881" s="37"/>
      <c r="D881" s="37"/>
      <c r="E881" s="37"/>
      <c r="F881" s="37"/>
      <c r="G881" s="37"/>
      <c r="H881" s="37"/>
      <c r="I881" s="37"/>
      <c r="J881" s="37"/>
      <c r="K881" s="37"/>
      <c r="L881" s="37"/>
      <c r="M881" s="37"/>
      <c r="N881" s="37"/>
      <c r="O881" s="37"/>
      <c r="P881" s="65"/>
      <c r="Q881" s="37"/>
      <c r="R881" s="37"/>
      <c r="S881" s="37"/>
      <c r="T881" s="37"/>
      <c r="U881" s="37"/>
      <c r="V881" s="37"/>
      <c r="W881" s="37"/>
      <c r="X881" s="37"/>
      <c r="Y881" s="37"/>
      <c r="Z881" s="37"/>
    </row>
    <row r="882" spans="2:26" x14ac:dyDescent="0.2">
      <c r="B882" s="37"/>
      <c r="C882" s="37"/>
      <c r="D882" s="37"/>
      <c r="E882" s="37"/>
      <c r="F882" s="37"/>
      <c r="G882" s="37"/>
      <c r="H882" s="37"/>
      <c r="I882" s="37"/>
      <c r="J882" s="37"/>
      <c r="K882" s="37"/>
      <c r="L882" s="37"/>
      <c r="M882" s="37"/>
      <c r="N882" s="37"/>
      <c r="O882" s="37"/>
      <c r="P882" s="65"/>
      <c r="Q882" s="37"/>
      <c r="R882" s="37"/>
      <c r="S882" s="37"/>
      <c r="T882" s="37"/>
      <c r="U882" s="37"/>
      <c r="V882" s="37"/>
      <c r="W882" s="37"/>
      <c r="X882" s="37"/>
      <c r="Y882" s="37"/>
      <c r="Z882" s="37"/>
    </row>
    <row r="883" spans="2:26" x14ac:dyDescent="0.2">
      <c r="B883" s="37"/>
      <c r="C883" s="37"/>
      <c r="D883" s="37"/>
      <c r="E883" s="37"/>
      <c r="F883" s="37"/>
      <c r="G883" s="37"/>
      <c r="H883" s="37"/>
      <c r="I883" s="37"/>
      <c r="J883" s="37"/>
      <c r="K883" s="37"/>
      <c r="L883" s="37"/>
      <c r="M883" s="37"/>
      <c r="N883" s="37"/>
      <c r="O883" s="37"/>
      <c r="P883" s="65"/>
      <c r="Q883" s="37"/>
      <c r="R883" s="37"/>
      <c r="S883" s="37"/>
      <c r="T883" s="37"/>
      <c r="U883" s="37"/>
      <c r="V883" s="37"/>
      <c r="W883" s="37"/>
      <c r="X883" s="37"/>
      <c r="Y883" s="37"/>
      <c r="Z883" s="37"/>
    </row>
    <row r="884" spans="2:26" x14ac:dyDescent="0.2">
      <c r="B884" s="37"/>
      <c r="C884" s="37"/>
      <c r="D884" s="37"/>
      <c r="E884" s="37"/>
      <c r="F884" s="37"/>
      <c r="G884" s="37"/>
      <c r="H884" s="37"/>
      <c r="I884" s="37"/>
      <c r="J884" s="37"/>
      <c r="K884" s="37"/>
      <c r="L884" s="37"/>
      <c r="M884" s="37"/>
      <c r="N884" s="37"/>
      <c r="O884" s="37"/>
      <c r="P884" s="65"/>
      <c r="Q884" s="37"/>
      <c r="R884" s="37"/>
      <c r="S884" s="37"/>
      <c r="T884" s="37"/>
      <c r="U884" s="37"/>
      <c r="V884" s="37"/>
      <c r="W884" s="37"/>
      <c r="X884" s="37"/>
      <c r="Y884" s="37"/>
      <c r="Z884" s="37"/>
    </row>
    <row r="885" spans="2:26" x14ac:dyDescent="0.2">
      <c r="B885" s="37"/>
      <c r="C885" s="37"/>
      <c r="D885" s="37"/>
      <c r="E885" s="37"/>
      <c r="F885" s="37"/>
      <c r="G885" s="37"/>
      <c r="H885" s="37"/>
      <c r="I885" s="37"/>
      <c r="J885" s="37"/>
      <c r="K885" s="37"/>
      <c r="L885" s="37"/>
      <c r="M885" s="37"/>
      <c r="N885" s="37"/>
      <c r="O885" s="37"/>
      <c r="P885" s="65"/>
      <c r="Q885" s="37"/>
      <c r="R885" s="37"/>
      <c r="S885" s="37"/>
      <c r="T885" s="37"/>
      <c r="U885" s="37"/>
      <c r="V885" s="37"/>
      <c r="W885" s="37"/>
      <c r="X885" s="37"/>
      <c r="Y885" s="37"/>
      <c r="Z885" s="37"/>
    </row>
    <row r="886" spans="2:26" x14ac:dyDescent="0.2">
      <c r="B886" s="37"/>
      <c r="C886" s="37"/>
      <c r="D886" s="37"/>
      <c r="E886" s="37"/>
      <c r="F886" s="37"/>
      <c r="G886" s="37"/>
      <c r="H886" s="37"/>
      <c r="I886" s="37"/>
      <c r="J886" s="37"/>
      <c r="K886" s="37"/>
      <c r="L886" s="37"/>
      <c r="M886" s="37"/>
      <c r="N886" s="37"/>
      <c r="O886" s="37"/>
      <c r="P886" s="65"/>
      <c r="Q886" s="37"/>
      <c r="R886" s="37"/>
      <c r="S886" s="37"/>
      <c r="T886" s="37"/>
      <c r="U886" s="37"/>
      <c r="V886" s="37"/>
      <c r="W886" s="37"/>
      <c r="X886" s="37"/>
      <c r="Y886" s="37"/>
      <c r="Z886" s="37"/>
    </row>
    <row r="887" spans="2:26" x14ac:dyDescent="0.2">
      <c r="B887" s="37"/>
      <c r="C887" s="37"/>
      <c r="D887" s="37"/>
      <c r="E887" s="37"/>
      <c r="F887" s="37"/>
      <c r="G887" s="37"/>
      <c r="H887" s="37"/>
      <c r="I887" s="37"/>
      <c r="J887" s="37"/>
      <c r="K887" s="37"/>
      <c r="L887" s="37"/>
      <c r="M887" s="37"/>
      <c r="N887" s="37"/>
      <c r="O887" s="37"/>
      <c r="P887" s="65"/>
      <c r="Q887" s="37"/>
      <c r="R887" s="37"/>
      <c r="S887" s="37"/>
      <c r="T887" s="37"/>
      <c r="U887" s="37"/>
      <c r="V887" s="37"/>
      <c r="W887" s="37"/>
      <c r="X887" s="37"/>
      <c r="Y887" s="37"/>
      <c r="Z887" s="37"/>
    </row>
    <row r="888" spans="2:26" x14ac:dyDescent="0.2">
      <c r="B888" s="37"/>
      <c r="C888" s="37"/>
      <c r="D888" s="37"/>
      <c r="E888" s="37"/>
      <c r="F888" s="37"/>
      <c r="G888" s="37"/>
      <c r="H888" s="37"/>
      <c r="I888" s="37"/>
      <c r="J888" s="37"/>
      <c r="K888" s="37"/>
      <c r="L888" s="37"/>
      <c r="M888" s="37"/>
      <c r="N888" s="37"/>
      <c r="O888" s="37"/>
      <c r="P888" s="65"/>
      <c r="Q888" s="37"/>
      <c r="R888" s="37"/>
      <c r="S888" s="37"/>
      <c r="T888" s="37"/>
      <c r="U888" s="37"/>
      <c r="V888" s="37"/>
      <c r="W888" s="37"/>
      <c r="X888" s="37"/>
      <c r="Y888" s="37"/>
      <c r="Z888" s="37"/>
    </row>
    <row r="889" spans="2:26" x14ac:dyDescent="0.2">
      <c r="B889" s="37"/>
      <c r="C889" s="37"/>
      <c r="D889" s="37"/>
      <c r="E889" s="37"/>
      <c r="F889" s="37"/>
      <c r="G889" s="37"/>
      <c r="H889" s="37"/>
      <c r="I889" s="37"/>
      <c r="J889" s="37"/>
      <c r="K889" s="37"/>
      <c r="L889" s="37"/>
      <c r="M889" s="37"/>
      <c r="N889" s="37"/>
      <c r="O889" s="37"/>
      <c r="P889" s="65"/>
      <c r="Q889" s="37"/>
      <c r="R889" s="37"/>
      <c r="S889" s="37"/>
      <c r="T889" s="37"/>
      <c r="U889" s="37"/>
      <c r="V889" s="37"/>
      <c r="W889" s="37"/>
      <c r="X889" s="37"/>
      <c r="Y889" s="37"/>
      <c r="Z889" s="37"/>
    </row>
    <row r="890" spans="2:26" x14ac:dyDescent="0.2">
      <c r="B890" s="37"/>
      <c r="C890" s="37"/>
      <c r="D890" s="37"/>
      <c r="E890" s="37"/>
      <c r="F890" s="37"/>
      <c r="G890" s="37"/>
      <c r="H890" s="37"/>
      <c r="I890" s="37"/>
      <c r="J890" s="37"/>
      <c r="K890" s="37"/>
      <c r="L890" s="37"/>
      <c r="M890" s="37"/>
      <c r="N890" s="37"/>
      <c r="O890" s="37"/>
      <c r="P890" s="65"/>
      <c r="Q890" s="37"/>
      <c r="R890" s="37"/>
      <c r="S890" s="37"/>
      <c r="T890" s="37"/>
      <c r="U890" s="37"/>
      <c r="V890" s="37"/>
      <c r="W890" s="37"/>
      <c r="X890" s="37"/>
      <c r="Y890" s="37"/>
      <c r="Z890" s="37"/>
    </row>
    <row r="891" spans="2:26" x14ac:dyDescent="0.2">
      <c r="B891" s="37"/>
      <c r="C891" s="37"/>
      <c r="D891" s="37"/>
      <c r="E891" s="37"/>
      <c r="F891" s="37"/>
      <c r="G891" s="37"/>
      <c r="H891" s="37"/>
      <c r="I891" s="37"/>
      <c r="J891" s="37"/>
      <c r="K891" s="37"/>
      <c r="L891" s="37"/>
      <c r="M891" s="37"/>
      <c r="N891" s="37"/>
      <c r="O891" s="37"/>
      <c r="P891" s="65"/>
      <c r="Q891" s="37"/>
      <c r="R891" s="37"/>
      <c r="S891" s="37"/>
      <c r="T891" s="37"/>
      <c r="U891" s="37"/>
      <c r="V891" s="37"/>
      <c r="W891" s="37"/>
      <c r="X891" s="37"/>
      <c r="Y891" s="37"/>
      <c r="Z891" s="37"/>
    </row>
    <row r="892" spans="2:26" x14ac:dyDescent="0.2">
      <c r="B892" s="37"/>
      <c r="C892" s="37"/>
      <c r="D892" s="37"/>
      <c r="E892" s="37"/>
      <c r="F892" s="37"/>
      <c r="G892" s="37"/>
      <c r="H892" s="37"/>
      <c r="I892" s="37"/>
      <c r="J892" s="37"/>
      <c r="K892" s="37"/>
      <c r="L892" s="37"/>
      <c r="M892" s="37"/>
      <c r="N892" s="37"/>
      <c r="O892" s="37"/>
      <c r="P892" s="65"/>
      <c r="Q892" s="37"/>
      <c r="R892" s="37"/>
      <c r="S892" s="37"/>
      <c r="T892" s="37"/>
      <c r="U892" s="37"/>
      <c r="V892" s="37"/>
      <c r="W892" s="37"/>
      <c r="X892" s="37"/>
      <c r="Y892" s="37"/>
      <c r="Z892" s="37"/>
    </row>
    <row r="893" spans="2:26" x14ac:dyDescent="0.2">
      <c r="B893" s="37"/>
      <c r="C893" s="37"/>
      <c r="D893" s="37"/>
      <c r="E893" s="37"/>
      <c r="F893" s="37"/>
      <c r="G893" s="37"/>
      <c r="H893" s="37"/>
      <c r="I893" s="37"/>
      <c r="J893" s="37"/>
      <c r="K893" s="37"/>
      <c r="L893" s="37"/>
      <c r="M893" s="37"/>
      <c r="N893" s="37"/>
      <c r="O893" s="37"/>
      <c r="P893" s="65"/>
      <c r="Q893" s="37"/>
      <c r="R893" s="37"/>
      <c r="S893" s="37"/>
      <c r="T893" s="37"/>
      <c r="U893" s="37"/>
      <c r="V893" s="37"/>
      <c r="W893" s="37"/>
      <c r="X893" s="37"/>
      <c r="Y893" s="37"/>
      <c r="Z893" s="37"/>
    </row>
    <row r="894" spans="2:26" x14ac:dyDescent="0.2">
      <c r="B894" s="37"/>
      <c r="C894" s="37"/>
      <c r="D894" s="37"/>
      <c r="E894" s="37"/>
      <c r="F894" s="37"/>
      <c r="G894" s="37"/>
      <c r="H894" s="37"/>
      <c r="I894" s="37"/>
      <c r="J894" s="37"/>
      <c r="K894" s="37"/>
      <c r="L894" s="37"/>
      <c r="M894" s="37"/>
      <c r="N894" s="37"/>
      <c r="O894" s="37"/>
      <c r="P894" s="65"/>
      <c r="Q894" s="37"/>
      <c r="R894" s="37"/>
      <c r="S894" s="37"/>
      <c r="T894" s="37"/>
      <c r="U894" s="37"/>
      <c r="V894" s="37"/>
      <c r="W894" s="37"/>
      <c r="X894" s="37"/>
      <c r="Y894" s="37"/>
      <c r="Z894" s="37"/>
    </row>
    <row r="895" spans="2:26" x14ac:dyDescent="0.2">
      <c r="B895" s="37"/>
      <c r="C895" s="37"/>
      <c r="D895" s="37"/>
      <c r="E895" s="37"/>
      <c r="F895" s="37"/>
      <c r="G895" s="37"/>
      <c r="H895" s="37"/>
      <c r="I895" s="37"/>
      <c r="J895" s="37"/>
      <c r="K895" s="37"/>
      <c r="L895" s="37"/>
      <c r="M895" s="37"/>
      <c r="N895" s="37"/>
      <c r="O895" s="37"/>
      <c r="P895" s="65"/>
      <c r="Q895" s="37"/>
      <c r="R895" s="37"/>
      <c r="S895" s="37"/>
      <c r="T895" s="37"/>
      <c r="U895" s="37"/>
      <c r="V895" s="37"/>
      <c r="W895" s="37"/>
      <c r="X895" s="37"/>
      <c r="Y895" s="37"/>
      <c r="Z895" s="37"/>
    </row>
    <row r="896" spans="2:26" x14ac:dyDescent="0.2">
      <c r="B896" s="37"/>
      <c r="C896" s="37"/>
      <c r="D896" s="37"/>
      <c r="E896" s="37"/>
      <c r="F896" s="37"/>
      <c r="G896" s="37"/>
      <c r="H896" s="37"/>
      <c r="I896" s="37"/>
      <c r="J896" s="37"/>
      <c r="K896" s="37"/>
      <c r="L896" s="37"/>
      <c r="M896" s="37"/>
      <c r="N896" s="37"/>
      <c r="O896" s="37"/>
      <c r="P896" s="65"/>
      <c r="Q896" s="37"/>
      <c r="R896" s="37"/>
      <c r="S896" s="37"/>
      <c r="T896" s="37"/>
      <c r="U896" s="37"/>
      <c r="V896" s="37"/>
      <c r="W896" s="37"/>
      <c r="X896" s="37"/>
      <c r="Y896" s="37"/>
      <c r="Z896" s="37"/>
    </row>
    <row r="897" spans="2:26" x14ac:dyDescent="0.2">
      <c r="B897" s="37"/>
      <c r="C897" s="37"/>
      <c r="D897" s="37"/>
      <c r="E897" s="37"/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65"/>
      <c r="Q897" s="37"/>
      <c r="R897" s="37"/>
      <c r="S897" s="37"/>
      <c r="T897" s="37"/>
      <c r="U897" s="37"/>
      <c r="V897" s="37"/>
      <c r="W897" s="37"/>
      <c r="X897" s="37"/>
      <c r="Y897" s="37"/>
      <c r="Z897" s="37"/>
    </row>
    <row r="898" spans="2:26" x14ac:dyDescent="0.2">
      <c r="B898" s="37"/>
      <c r="C898" s="37"/>
      <c r="D898" s="37"/>
      <c r="E898" s="37"/>
      <c r="F898" s="37"/>
      <c r="G898" s="37"/>
      <c r="H898" s="37"/>
      <c r="I898" s="37"/>
      <c r="J898" s="37"/>
      <c r="K898" s="37"/>
      <c r="L898" s="37"/>
      <c r="M898" s="37"/>
      <c r="N898" s="37"/>
      <c r="O898" s="37"/>
      <c r="P898" s="65"/>
      <c r="Q898" s="37"/>
      <c r="R898" s="37"/>
      <c r="S898" s="37"/>
      <c r="T898" s="37"/>
      <c r="U898" s="37"/>
      <c r="V898" s="37"/>
      <c r="W898" s="37"/>
      <c r="X898" s="37"/>
      <c r="Y898" s="37"/>
      <c r="Z898" s="37"/>
    </row>
    <row r="899" spans="2:26" x14ac:dyDescent="0.2">
      <c r="B899" s="37"/>
      <c r="C899" s="37"/>
      <c r="D899" s="37"/>
      <c r="E899" s="37"/>
      <c r="F899" s="37"/>
      <c r="G899" s="37"/>
      <c r="H899" s="37"/>
      <c r="I899" s="37"/>
      <c r="J899" s="37"/>
      <c r="K899" s="37"/>
      <c r="L899" s="37"/>
      <c r="M899" s="37"/>
      <c r="N899" s="37"/>
      <c r="O899" s="37"/>
      <c r="P899" s="65"/>
      <c r="Q899" s="37"/>
      <c r="R899" s="37"/>
      <c r="S899" s="37"/>
      <c r="T899" s="37"/>
      <c r="U899" s="37"/>
      <c r="V899" s="37"/>
      <c r="W899" s="37"/>
      <c r="X899" s="37"/>
      <c r="Y899" s="37"/>
      <c r="Z899" s="37"/>
    </row>
    <row r="900" spans="2:26" x14ac:dyDescent="0.2">
      <c r="B900" s="37"/>
      <c r="C900" s="37"/>
      <c r="D900" s="37"/>
      <c r="E900" s="37"/>
      <c r="F900" s="37"/>
      <c r="G900" s="37"/>
      <c r="H900" s="37"/>
      <c r="I900" s="37"/>
      <c r="J900" s="37"/>
      <c r="K900" s="37"/>
      <c r="L900" s="37"/>
      <c r="M900" s="37"/>
      <c r="N900" s="37"/>
      <c r="O900" s="37"/>
      <c r="P900" s="65"/>
      <c r="Q900" s="37"/>
      <c r="R900" s="37"/>
      <c r="S900" s="37"/>
      <c r="T900" s="37"/>
      <c r="U900" s="37"/>
      <c r="V900" s="37"/>
      <c r="W900" s="37"/>
      <c r="X900" s="37"/>
      <c r="Y900" s="37"/>
      <c r="Z900" s="37"/>
    </row>
    <row r="901" spans="2:26" x14ac:dyDescent="0.2">
      <c r="B901" s="37"/>
      <c r="C901" s="37"/>
      <c r="D901" s="37"/>
      <c r="E901" s="37"/>
      <c r="F901" s="37"/>
      <c r="G901" s="37"/>
      <c r="H901" s="37"/>
      <c r="I901" s="37"/>
      <c r="J901" s="37"/>
      <c r="K901" s="37"/>
      <c r="L901" s="37"/>
      <c r="M901" s="37"/>
      <c r="N901" s="37"/>
      <c r="O901" s="37"/>
      <c r="P901" s="65"/>
      <c r="Q901" s="37"/>
      <c r="R901" s="37"/>
      <c r="S901" s="37"/>
      <c r="T901" s="37"/>
      <c r="U901" s="37"/>
      <c r="V901" s="37"/>
      <c r="W901" s="37"/>
      <c r="X901" s="37"/>
      <c r="Y901" s="37"/>
      <c r="Z901" s="37"/>
    </row>
    <row r="902" spans="2:26" x14ac:dyDescent="0.2">
      <c r="B902" s="37"/>
      <c r="C902" s="37"/>
      <c r="D902" s="37"/>
      <c r="E902" s="37"/>
      <c r="F902" s="37"/>
      <c r="G902" s="37"/>
      <c r="H902" s="37"/>
      <c r="I902" s="37"/>
      <c r="J902" s="37"/>
      <c r="K902" s="37"/>
      <c r="L902" s="37"/>
      <c r="M902" s="37"/>
      <c r="N902" s="37"/>
      <c r="O902" s="37"/>
      <c r="P902" s="65"/>
      <c r="Q902" s="37"/>
      <c r="R902" s="37"/>
      <c r="S902" s="37"/>
      <c r="T902" s="37"/>
      <c r="U902" s="37"/>
      <c r="V902" s="37"/>
      <c r="W902" s="37"/>
      <c r="X902" s="37"/>
      <c r="Y902" s="37"/>
      <c r="Z902" s="37"/>
    </row>
    <row r="903" spans="2:26" x14ac:dyDescent="0.2">
      <c r="B903" s="37"/>
      <c r="C903" s="37"/>
      <c r="D903" s="37"/>
      <c r="E903" s="37"/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65"/>
      <c r="Q903" s="37"/>
      <c r="R903" s="37"/>
      <c r="S903" s="37"/>
      <c r="T903" s="37"/>
      <c r="U903" s="37"/>
      <c r="V903" s="37"/>
      <c r="W903" s="37"/>
      <c r="X903" s="37"/>
      <c r="Y903" s="37"/>
      <c r="Z903" s="37"/>
    </row>
    <row r="904" spans="2:26" x14ac:dyDescent="0.2">
      <c r="B904" s="37"/>
      <c r="C904" s="37"/>
      <c r="D904" s="37"/>
      <c r="E904" s="37"/>
      <c r="F904" s="37"/>
      <c r="G904" s="37"/>
      <c r="H904" s="37"/>
      <c r="I904" s="37"/>
      <c r="J904" s="37"/>
      <c r="K904" s="37"/>
      <c r="L904" s="37"/>
      <c r="M904" s="37"/>
      <c r="N904" s="37"/>
      <c r="O904" s="37"/>
      <c r="P904" s="65"/>
      <c r="Q904" s="37"/>
      <c r="R904" s="37"/>
      <c r="S904" s="37"/>
      <c r="T904" s="37"/>
      <c r="U904" s="37"/>
      <c r="V904" s="37"/>
      <c r="W904" s="37"/>
      <c r="X904" s="37"/>
      <c r="Y904" s="37"/>
      <c r="Z904" s="37"/>
    </row>
    <row r="905" spans="2:26" x14ac:dyDescent="0.2">
      <c r="B905" s="37"/>
      <c r="C905" s="37"/>
      <c r="D905" s="37"/>
      <c r="E905" s="37"/>
      <c r="F905" s="37"/>
      <c r="G905" s="37"/>
      <c r="H905" s="37"/>
      <c r="I905" s="37"/>
      <c r="J905" s="37"/>
      <c r="K905" s="37"/>
      <c r="L905" s="37"/>
      <c r="M905" s="37"/>
      <c r="N905" s="37"/>
      <c r="O905" s="37"/>
      <c r="P905" s="65"/>
      <c r="Q905" s="37"/>
      <c r="R905" s="37"/>
      <c r="S905" s="37"/>
      <c r="T905" s="37"/>
      <c r="U905" s="37"/>
      <c r="V905" s="37"/>
      <c r="W905" s="37"/>
      <c r="X905" s="37"/>
      <c r="Y905" s="37"/>
      <c r="Z905" s="37"/>
    </row>
    <row r="906" spans="2:26" x14ac:dyDescent="0.2">
      <c r="B906" s="37"/>
      <c r="C906" s="37"/>
      <c r="D906" s="37"/>
      <c r="E906" s="37"/>
      <c r="F906" s="37"/>
      <c r="G906" s="37"/>
      <c r="H906" s="37"/>
      <c r="I906" s="37"/>
      <c r="J906" s="37"/>
      <c r="K906" s="37"/>
      <c r="L906" s="37"/>
      <c r="M906" s="37"/>
      <c r="N906" s="37"/>
      <c r="O906" s="37"/>
      <c r="P906" s="65"/>
      <c r="Q906" s="37"/>
      <c r="R906" s="37"/>
      <c r="S906" s="37"/>
      <c r="T906" s="37"/>
      <c r="U906" s="37"/>
      <c r="V906" s="37"/>
      <c r="W906" s="37"/>
      <c r="X906" s="37"/>
      <c r="Y906" s="37"/>
      <c r="Z906" s="37"/>
    </row>
    <row r="907" spans="2:26" x14ac:dyDescent="0.2">
      <c r="B907" s="37"/>
      <c r="C907" s="37"/>
      <c r="D907" s="37"/>
      <c r="E907" s="37"/>
      <c r="F907" s="37"/>
      <c r="G907" s="37"/>
      <c r="H907" s="37"/>
      <c r="I907" s="37"/>
      <c r="J907" s="37"/>
      <c r="K907" s="37"/>
      <c r="L907" s="37"/>
      <c r="M907" s="37"/>
      <c r="N907" s="37"/>
      <c r="O907" s="37"/>
      <c r="P907" s="65"/>
      <c r="Q907" s="37"/>
      <c r="R907" s="37"/>
      <c r="S907" s="37"/>
      <c r="T907" s="37"/>
      <c r="U907" s="37"/>
      <c r="V907" s="37"/>
      <c r="W907" s="37"/>
      <c r="X907" s="37"/>
      <c r="Y907" s="37"/>
      <c r="Z907" s="37"/>
    </row>
    <row r="908" spans="2:26" x14ac:dyDescent="0.2">
      <c r="B908" s="37"/>
      <c r="C908" s="37"/>
      <c r="D908" s="37"/>
      <c r="E908" s="37"/>
      <c r="F908" s="37"/>
      <c r="G908" s="37"/>
      <c r="H908" s="37"/>
      <c r="I908" s="37"/>
      <c r="J908" s="37"/>
      <c r="K908" s="37"/>
      <c r="L908" s="37"/>
      <c r="M908" s="37"/>
      <c r="N908" s="37"/>
      <c r="O908" s="37"/>
      <c r="P908" s="65"/>
      <c r="Q908" s="37"/>
      <c r="R908" s="37"/>
      <c r="S908" s="37"/>
      <c r="T908" s="37"/>
      <c r="U908" s="37"/>
      <c r="V908" s="37"/>
      <c r="W908" s="37"/>
      <c r="X908" s="37"/>
      <c r="Y908" s="37"/>
      <c r="Z908" s="37"/>
    </row>
    <row r="909" spans="2:26" x14ac:dyDescent="0.2">
      <c r="B909" s="37"/>
      <c r="C909" s="37"/>
      <c r="D909" s="37"/>
      <c r="E909" s="37"/>
      <c r="F909" s="37"/>
      <c r="G909" s="37"/>
      <c r="H909" s="37"/>
      <c r="I909" s="37"/>
      <c r="J909" s="37"/>
      <c r="K909" s="37"/>
      <c r="L909" s="37"/>
      <c r="M909" s="37"/>
      <c r="N909" s="37"/>
      <c r="O909" s="37"/>
      <c r="P909" s="65"/>
      <c r="Q909" s="37"/>
      <c r="R909" s="37"/>
      <c r="S909" s="37"/>
      <c r="T909" s="37"/>
      <c r="U909" s="37"/>
      <c r="V909" s="37"/>
      <c r="W909" s="37"/>
      <c r="X909" s="37"/>
      <c r="Y909" s="37"/>
      <c r="Z909" s="37"/>
    </row>
    <row r="910" spans="2:26" x14ac:dyDescent="0.2">
      <c r="B910" s="37"/>
      <c r="C910" s="37"/>
      <c r="D910" s="37"/>
      <c r="E910" s="37"/>
      <c r="F910" s="37"/>
      <c r="G910" s="37"/>
      <c r="H910" s="37"/>
      <c r="I910" s="37"/>
      <c r="J910" s="37"/>
      <c r="K910" s="37"/>
      <c r="L910" s="37"/>
      <c r="M910" s="37"/>
      <c r="N910" s="37"/>
      <c r="O910" s="37"/>
      <c r="P910" s="65"/>
      <c r="Q910" s="37"/>
      <c r="R910" s="37"/>
      <c r="S910" s="37"/>
      <c r="T910" s="37"/>
      <c r="U910" s="37"/>
      <c r="V910" s="37"/>
      <c r="W910" s="37"/>
      <c r="X910" s="37"/>
      <c r="Y910" s="37"/>
      <c r="Z910" s="37"/>
    </row>
    <row r="911" spans="2:26" x14ac:dyDescent="0.2">
      <c r="B911" s="37"/>
      <c r="C911" s="37"/>
      <c r="D911" s="37"/>
      <c r="E911" s="37"/>
      <c r="F911" s="37"/>
      <c r="G911" s="37"/>
      <c r="H911" s="37"/>
      <c r="I911" s="37"/>
      <c r="J911" s="37"/>
      <c r="K911" s="37"/>
      <c r="L911" s="37"/>
      <c r="M911" s="37"/>
      <c r="N911" s="37"/>
      <c r="O911" s="37"/>
      <c r="P911" s="65"/>
      <c r="Q911" s="37"/>
      <c r="R911" s="37"/>
      <c r="S911" s="37"/>
      <c r="T911" s="37"/>
      <c r="U911" s="37"/>
      <c r="V911" s="37"/>
      <c r="W911" s="37"/>
      <c r="X911" s="37"/>
      <c r="Y911" s="37"/>
      <c r="Z911" s="37"/>
    </row>
    <row r="912" spans="2:26" x14ac:dyDescent="0.2">
      <c r="B912" s="37"/>
      <c r="C912" s="37"/>
      <c r="D912" s="37"/>
      <c r="E912" s="37"/>
      <c r="F912" s="37"/>
      <c r="G912" s="37"/>
      <c r="H912" s="37"/>
      <c r="I912" s="37"/>
      <c r="J912" s="37"/>
      <c r="K912" s="37"/>
      <c r="L912" s="37"/>
      <c r="M912" s="37"/>
      <c r="N912" s="37"/>
      <c r="O912" s="37"/>
      <c r="P912" s="65"/>
      <c r="Q912" s="37"/>
      <c r="R912" s="37"/>
      <c r="S912" s="37"/>
      <c r="T912" s="37"/>
      <c r="U912" s="37"/>
      <c r="V912" s="37"/>
      <c r="W912" s="37"/>
      <c r="X912" s="37"/>
      <c r="Y912" s="37"/>
      <c r="Z912" s="37"/>
    </row>
    <row r="913" spans="2:26" x14ac:dyDescent="0.2">
      <c r="B913" s="37"/>
      <c r="C913" s="37"/>
      <c r="D913" s="37"/>
      <c r="E913" s="37"/>
      <c r="F913" s="37"/>
      <c r="G913" s="37"/>
      <c r="H913" s="37"/>
      <c r="I913" s="37"/>
      <c r="J913" s="37"/>
      <c r="K913" s="37"/>
      <c r="L913" s="37"/>
      <c r="M913" s="37"/>
      <c r="N913" s="37"/>
      <c r="O913" s="37"/>
      <c r="P913" s="65"/>
      <c r="Q913" s="37"/>
      <c r="R913" s="37"/>
      <c r="S913" s="37"/>
      <c r="T913" s="37"/>
      <c r="U913" s="37"/>
      <c r="V913" s="37"/>
      <c r="W913" s="37"/>
      <c r="X913" s="37"/>
      <c r="Y913" s="37"/>
      <c r="Z913" s="37"/>
    </row>
    <row r="914" spans="2:26" x14ac:dyDescent="0.2">
      <c r="B914" s="37"/>
      <c r="C914" s="37"/>
      <c r="D914" s="37"/>
      <c r="E914" s="37"/>
      <c r="F914" s="37"/>
      <c r="G914" s="37"/>
      <c r="H914" s="37"/>
      <c r="I914" s="37"/>
      <c r="J914" s="37"/>
      <c r="K914" s="37"/>
      <c r="L914" s="37"/>
      <c r="M914" s="37"/>
      <c r="N914" s="37"/>
      <c r="O914" s="37"/>
      <c r="P914" s="65"/>
      <c r="Q914" s="37"/>
      <c r="R914" s="37"/>
      <c r="S914" s="37"/>
      <c r="T914" s="37"/>
      <c r="U914" s="37"/>
      <c r="V914" s="37"/>
      <c r="W914" s="37"/>
      <c r="X914" s="37"/>
      <c r="Y914" s="37"/>
      <c r="Z914" s="37"/>
    </row>
    <row r="915" spans="2:26" x14ac:dyDescent="0.2">
      <c r="B915" s="37"/>
      <c r="C915" s="37"/>
      <c r="D915" s="37"/>
      <c r="E915" s="37"/>
      <c r="F915" s="37"/>
      <c r="G915" s="37"/>
      <c r="H915" s="37"/>
      <c r="I915" s="37"/>
      <c r="J915" s="37"/>
      <c r="K915" s="37"/>
      <c r="L915" s="37"/>
      <c r="M915" s="37"/>
      <c r="N915" s="37"/>
      <c r="O915" s="37"/>
      <c r="P915" s="65"/>
      <c r="Q915" s="37"/>
      <c r="R915" s="37"/>
      <c r="S915" s="37"/>
      <c r="T915" s="37"/>
      <c r="U915" s="37"/>
      <c r="V915" s="37"/>
      <c r="W915" s="37"/>
      <c r="X915" s="37"/>
      <c r="Y915" s="37"/>
      <c r="Z915" s="37"/>
    </row>
    <row r="916" spans="2:26" x14ac:dyDescent="0.2">
      <c r="B916" s="37"/>
      <c r="C916" s="37"/>
      <c r="D916" s="37"/>
      <c r="E916" s="37"/>
      <c r="F916" s="37"/>
      <c r="G916" s="37"/>
      <c r="H916" s="37"/>
      <c r="I916" s="37"/>
      <c r="J916" s="37"/>
      <c r="K916" s="37"/>
      <c r="L916" s="37"/>
      <c r="M916" s="37"/>
      <c r="N916" s="37"/>
      <c r="O916" s="37"/>
      <c r="P916" s="65"/>
      <c r="Q916" s="37"/>
      <c r="R916" s="37"/>
      <c r="S916" s="37"/>
      <c r="T916" s="37"/>
      <c r="U916" s="37"/>
      <c r="V916" s="37"/>
      <c r="W916" s="37"/>
      <c r="X916" s="37"/>
      <c r="Y916" s="37"/>
      <c r="Z916" s="37"/>
    </row>
    <row r="917" spans="2:26" x14ac:dyDescent="0.2">
      <c r="B917" s="37"/>
      <c r="C917" s="37"/>
      <c r="D917" s="37"/>
      <c r="E917" s="37"/>
      <c r="F917" s="37"/>
      <c r="G917" s="37"/>
      <c r="H917" s="37"/>
      <c r="I917" s="37"/>
      <c r="J917" s="37"/>
      <c r="K917" s="37"/>
      <c r="L917" s="37"/>
      <c r="M917" s="37"/>
      <c r="N917" s="37"/>
      <c r="O917" s="37"/>
      <c r="P917" s="65"/>
      <c r="Q917" s="37"/>
      <c r="R917" s="37"/>
      <c r="S917" s="37"/>
      <c r="T917" s="37"/>
      <c r="U917" s="37"/>
      <c r="V917" s="37"/>
      <c r="W917" s="37"/>
      <c r="X917" s="37"/>
      <c r="Y917" s="37"/>
      <c r="Z917" s="37"/>
    </row>
    <row r="918" spans="2:26" x14ac:dyDescent="0.2">
      <c r="B918" s="37"/>
      <c r="C918" s="37"/>
      <c r="D918" s="37"/>
      <c r="E918" s="37"/>
      <c r="F918" s="37"/>
      <c r="G918" s="37"/>
      <c r="H918" s="37"/>
      <c r="I918" s="37"/>
      <c r="J918" s="37"/>
      <c r="K918" s="37"/>
      <c r="L918" s="37"/>
      <c r="M918" s="37"/>
      <c r="N918" s="37"/>
      <c r="O918" s="37"/>
      <c r="P918" s="65"/>
      <c r="Q918" s="37"/>
      <c r="R918" s="37"/>
      <c r="S918" s="37"/>
      <c r="T918" s="37"/>
      <c r="U918" s="37"/>
      <c r="V918" s="37"/>
      <c r="W918" s="37"/>
      <c r="X918" s="37"/>
      <c r="Y918" s="37"/>
      <c r="Z918" s="37"/>
    </row>
    <row r="919" spans="2:26" x14ac:dyDescent="0.2">
      <c r="B919" s="37"/>
      <c r="C919" s="37"/>
      <c r="D919" s="37"/>
      <c r="E919" s="37"/>
      <c r="F919" s="37"/>
      <c r="G919" s="37"/>
      <c r="H919" s="37"/>
      <c r="I919" s="37"/>
      <c r="J919" s="37"/>
      <c r="K919" s="37"/>
      <c r="L919" s="37"/>
      <c r="M919" s="37"/>
      <c r="N919" s="37"/>
      <c r="O919" s="37"/>
      <c r="P919" s="65"/>
      <c r="Q919" s="37"/>
      <c r="R919" s="37"/>
      <c r="S919" s="37"/>
      <c r="T919" s="37"/>
      <c r="U919" s="37"/>
      <c r="V919" s="37"/>
      <c r="W919" s="37"/>
      <c r="X919" s="37"/>
      <c r="Y919" s="37"/>
      <c r="Z919" s="37"/>
    </row>
    <row r="920" spans="2:26" x14ac:dyDescent="0.2">
      <c r="B920" s="37"/>
      <c r="C920" s="37"/>
      <c r="D920" s="37"/>
      <c r="E920" s="37"/>
      <c r="F920" s="37"/>
      <c r="G920" s="37"/>
      <c r="H920" s="37"/>
      <c r="I920" s="37"/>
      <c r="J920" s="37"/>
      <c r="K920" s="37"/>
      <c r="L920" s="37"/>
      <c r="M920" s="37"/>
      <c r="N920" s="37"/>
      <c r="O920" s="37"/>
      <c r="P920" s="65"/>
      <c r="Q920" s="37"/>
      <c r="R920" s="37"/>
      <c r="S920" s="37"/>
      <c r="T920" s="37"/>
      <c r="U920" s="37"/>
      <c r="V920" s="37"/>
      <c r="W920" s="37"/>
      <c r="X920" s="37"/>
      <c r="Y920" s="37"/>
      <c r="Z920" s="37"/>
    </row>
    <row r="921" spans="2:26" x14ac:dyDescent="0.2">
      <c r="B921" s="37"/>
      <c r="C921" s="37"/>
      <c r="D921" s="37"/>
      <c r="E921" s="37"/>
      <c r="F921" s="37"/>
      <c r="G921" s="37"/>
      <c r="H921" s="37"/>
      <c r="I921" s="37"/>
      <c r="J921" s="37"/>
      <c r="K921" s="37"/>
      <c r="L921" s="37"/>
      <c r="M921" s="37"/>
      <c r="N921" s="37"/>
      <c r="O921" s="37"/>
      <c r="P921" s="65"/>
      <c r="Q921" s="37"/>
      <c r="R921" s="37"/>
      <c r="S921" s="37"/>
      <c r="T921" s="37"/>
      <c r="U921" s="37"/>
      <c r="V921" s="37"/>
      <c r="W921" s="37"/>
      <c r="X921" s="37"/>
      <c r="Y921" s="37"/>
      <c r="Z921" s="37"/>
    </row>
    <row r="922" spans="2:26" x14ac:dyDescent="0.2">
      <c r="B922" s="37"/>
      <c r="C922" s="37"/>
      <c r="D922" s="37"/>
      <c r="E922" s="37"/>
      <c r="F922" s="37"/>
      <c r="G922" s="37"/>
      <c r="H922" s="37"/>
      <c r="I922" s="37"/>
      <c r="J922" s="37"/>
      <c r="K922" s="37"/>
      <c r="L922" s="37"/>
      <c r="M922" s="37"/>
      <c r="N922" s="37"/>
      <c r="O922" s="37"/>
      <c r="P922" s="65"/>
      <c r="Q922" s="37"/>
      <c r="R922" s="37"/>
      <c r="S922" s="37"/>
      <c r="T922" s="37"/>
      <c r="U922" s="37"/>
      <c r="V922" s="37"/>
      <c r="W922" s="37"/>
      <c r="X922" s="37"/>
      <c r="Y922" s="37"/>
      <c r="Z922" s="37"/>
    </row>
    <row r="923" spans="2:26" x14ac:dyDescent="0.2">
      <c r="B923" s="37"/>
      <c r="C923" s="37"/>
      <c r="D923" s="37"/>
      <c r="E923" s="37"/>
      <c r="F923" s="37"/>
      <c r="G923" s="37"/>
      <c r="H923" s="37"/>
      <c r="I923" s="37"/>
      <c r="J923" s="37"/>
      <c r="K923" s="37"/>
      <c r="L923" s="37"/>
      <c r="M923" s="37"/>
      <c r="N923" s="37"/>
      <c r="O923" s="37"/>
      <c r="P923" s="65"/>
      <c r="Q923" s="37"/>
      <c r="R923" s="37"/>
      <c r="S923" s="37"/>
      <c r="T923" s="37"/>
      <c r="U923" s="37"/>
      <c r="V923" s="37"/>
      <c r="W923" s="37"/>
      <c r="X923" s="37"/>
      <c r="Y923" s="37"/>
      <c r="Z923" s="37"/>
    </row>
    <row r="924" spans="2:26" x14ac:dyDescent="0.2">
      <c r="B924" s="37"/>
      <c r="C924" s="37"/>
      <c r="D924" s="37"/>
      <c r="E924" s="37"/>
      <c r="F924" s="37"/>
      <c r="G924" s="37"/>
      <c r="H924" s="37"/>
      <c r="I924" s="37"/>
      <c r="J924" s="37"/>
      <c r="K924" s="37"/>
      <c r="L924" s="37"/>
      <c r="M924" s="37"/>
      <c r="N924" s="37"/>
      <c r="O924" s="37"/>
      <c r="P924" s="65"/>
      <c r="Q924" s="37"/>
      <c r="R924" s="37"/>
      <c r="S924" s="37"/>
      <c r="T924" s="37"/>
      <c r="U924" s="37"/>
      <c r="V924" s="37"/>
      <c r="W924" s="37"/>
      <c r="X924" s="37"/>
      <c r="Y924" s="37"/>
      <c r="Z924" s="37"/>
    </row>
    <row r="925" spans="2:26" x14ac:dyDescent="0.2">
      <c r="B925" s="37"/>
      <c r="C925" s="37"/>
      <c r="D925" s="37"/>
      <c r="E925" s="37"/>
      <c r="F925" s="37"/>
      <c r="G925" s="37"/>
      <c r="H925" s="37"/>
      <c r="I925" s="37"/>
      <c r="J925" s="37"/>
      <c r="K925" s="37"/>
      <c r="L925" s="37"/>
      <c r="M925" s="37"/>
      <c r="N925" s="37"/>
      <c r="O925" s="37"/>
      <c r="P925" s="65"/>
      <c r="Q925" s="37"/>
      <c r="R925" s="37"/>
      <c r="S925" s="37"/>
      <c r="T925" s="37"/>
      <c r="U925" s="37"/>
      <c r="V925" s="37"/>
      <c r="W925" s="37"/>
      <c r="X925" s="37"/>
      <c r="Y925" s="37"/>
      <c r="Z925" s="37"/>
    </row>
    <row r="926" spans="2:26" x14ac:dyDescent="0.2">
      <c r="B926" s="37"/>
      <c r="C926" s="37"/>
      <c r="D926" s="37"/>
      <c r="E926" s="37"/>
      <c r="F926" s="37"/>
      <c r="G926" s="37"/>
      <c r="H926" s="37"/>
      <c r="I926" s="37"/>
      <c r="J926" s="37"/>
      <c r="K926" s="37"/>
      <c r="L926" s="37"/>
      <c r="M926" s="37"/>
      <c r="N926" s="37"/>
      <c r="O926" s="37"/>
      <c r="P926" s="65"/>
      <c r="Q926" s="37"/>
      <c r="R926" s="37"/>
      <c r="S926" s="37"/>
      <c r="T926" s="37"/>
      <c r="U926" s="37"/>
      <c r="V926" s="37"/>
      <c r="W926" s="37"/>
      <c r="X926" s="37"/>
      <c r="Y926" s="37"/>
      <c r="Z926" s="37"/>
    </row>
    <row r="927" spans="2:26" x14ac:dyDescent="0.2">
      <c r="B927" s="37"/>
      <c r="C927" s="37"/>
      <c r="D927" s="37"/>
      <c r="E927" s="37"/>
      <c r="F927" s="37"/>
      <c r="G927" s="37"/>
      <c r="H927" s="37"/>
      <c r="I927" s="37"/>
      <c r="J927" s="37"/>
      <c r="K927" s="37"/>
      <c r="L927" s="37"/>
      <c r="M927" s="37"/>
      <c r="N927" s="37"/>
      <c r="O927" s="37"/>
      <c r="P927" s="65"/>
      <c r="Q927" s="37"/>
      <c r="R927" s="37"/>
      <c r="S927" s="37"/>
      <c r="T927" s="37"/>
      <c r="U927" s="37"/>
      <c r="V927" s="37"/>
      <c r="W927" s="37"/>
      <c r="X927" s="37"/>
      <c r="Y927" s="37"/>
      <c r="Z927" s="37"/>
    </row>
    <row r="928" spans="2:26" x14ac:dyDescent="0.2">
      <c r="B928" s="37"/>
      <c r="C928" s="37"/>
      <c r="D928" s="37"/>
      <c r="E928" s="37"/>
      <c r="F928" s="37"/>
      <c r="G928" s="37"/>
      <c r="H928" s="37"/>
      <c r="I928" s="37"/>
      <c r="J928" s="37"/>
      <c r="K928" s="37"/>
      <c r="L928" s="37"/>
      <c r="M928" s="37"/>
      <c r="N928" s="37"/>
      <c r="O928" s="37"/>
      <c r="P928" s="65"/>
      <c r="Q928" s="37"/>
      <c r="R928" s="37"/>
      <c r="S928" s="37"/>
      <c r="T928" s="37"/>
      <c r="U928" s="37"/>
      <c r="V928" s="37"/>
      <c r="W928" s="37"/>
      <c r="X928" s="37"/>
      <c r="Y928" s="37"/>
      <c r="Z928" s="37"/>
    </row>
    <row r="929" spans="2:26" x14ac:dyDescent="0.2">
      <c r="B929" s="37"/>
      <c r="C929" s="37"/>
      <c r="D929" s="37"/>
      <c r="E929" s="37"/>
      <c r="F929" s="37"/>
      <c r="G929" s="37"/>
      <c r="H929" s="37"/>
      <c r="I929" s="37"/>
      <c r="J929" s="37"/>
      <c r="K929" s="37"/>
      <c r="L929" s="37"/>
      <c r="M929" s="37"/>
      <c r="N929" s="37"/>
      <c r="O929" s="37"/>
      <c r="P929" s="65"/>
      <c r="Q929" s="37"/>
      <c r="R929" s="37"/>
      <c r="S929" s="37"/>
      <c r="T929" s="37"/>
      <c r="U929" s="37"/>
      <c r="V929" s="37"/>
      <c r="W929" s="37"/>
      <c r="X929" s="37"/>
      <c r="Y929" s="37"/>
      <c r="Z929" s="37"/>
    </row>
    <row r="930" spans="2:26" x14ac:dyDescent="0.2">
      <c r="B930" s="37"/>
      <c r="C930" s="37"/>
      <c r="D930" s="37"/>
      <c r="E930" s="37"/>
      <c r="F930" s="37"/>
      <c r="G930" s="37"/>
      <c r="H930" s="37"/>
      <c r="I930" s="37"/>
      <c r="J930" s="37"/>
      <c r="K930" s="37"/>
      <c r="L930" s="37"/>
      <c r="M930" s="37"/>
      <c r="N930" s="37"/>
      <c r="O930" s="37"/>
      <c r="P930" s="65"/>
      <c r="Q930" s="37"/>
      <c r="R930" s="37"/>
      <c r="S930" s="37"/>
      <c r="T930" s="37"/>
      <c r="U930" s="37"/>
      <c r="V930" s="37"/>
      <c r="W930" s="37"/>
      <c r="X930" s="37"/>
      <c r="Y930" s="37"/>
      <c r="Z930" s="37"/>
    </row>
    <row r="931" spans="2:26" x14ac:dyDescent="0.2">
      <c r="B931" s="37"/>
      <c r="C931" s="37"/>
      <c r="D931" s="37"/>
      <c r="E931" s="37"/>
      <c r="F931" s="37"/>
      <c r="G931" s="37"/>
      <c r="H931" s="37"/>
      <c r="I931" s="37"/>
      <c r="J931" s="37"/>
      <c r="K931" s="37"/>
      <c r="L931" s="37"/>
      <c r="M931" s="37"/>
      <c r="N931" s="37"/>
      <c r="O931" s="37"/>
      <c r="P931" s="65"/>
      <c r="Q931" s="37"/>
      <c r="R931" s="37"/>
      <c r="S931" s="37"/>
      <c r="T931" s="37"/>
      <c r="U931" s="37"/>
      <c r="V931" s="37"/>
      <c r="W931" s="37"/>
      <c r="X931" s="37"/>
      <c r="Y931" s="37"/>
      <c r="Z931" s="37"/>
    </row>
    <row r="932" spans="2:26" x14ac:dyDescent="0.2">
      <c r="B932" s="37"/>
      <c r="C932" s="37"/>
      <c r="D932" s="37"/>
      <c r="E932" s="37"/>
      <c r="F932" s="37"/>
      <c r="G932" s="37"/>
      <c r="H932" s="37"/>
      <c r="I932" s="37"/>
      <c r="J932" s="37"/>
      <c r="K932" s="37"/>
      <c r="L932" s="37"/>
      <c r="M932" s="37"/>
      <c r="N932" s="37"/>
      <c r="O932" s="37"/>
      <c r="P932" s="65"/>
      <c r="Q932" s="37"/>
      <c r="R932" s="37"/>
      <c r="S932" s="37"/>
      <c r="T932" s="37"/>
      <c r="U932" s="37"/>
      <c r="V932" s="37"/>
      <c r="W932" s="37"/>
      <c r="X932" s="37"/>
      <c r="Y932" s="37"/>
      <c r="Z932" s="37"/>
    </row>
    <row r="933" spans="2:26" x14ac:dyDescent="0.2">
      <c r="B933" s="37"/>
      <c r="C933" s="37"/>
      <c r="D933" s="37"/>
      <c r="E933" s="37"/>
      <c r="F933" s="37"/>
      <c r="G933" s="37"/>
      <c r="H933" s="37"/>
      <c r="I933" s="37"/>
      <c r="J933" s="37"/>
      <c r="K933" s="37"/>
      <c r="L933" s="37"/>
      <c r="M933" s="37"/>
      <c r="N933" s="37"/>
      <c r="O933" s="37"/>
      <c r="P933" s="65"/>
      <c r="Q933" s="37"/>
      <c r="R933" s="37"/>
      <c r="S933" s="37"/>
      <c r="T933" s="37"/>
      <c r="U933" s="37"/>
      <c r="V933" s="37"/>
      <c r="W933" s="37"/>
      <c r="X933" s="37"/>
      <c r="Y933" s="37"/>
      <c r="Z933" s="37"/>
    </row>
    <row r="934" spans="2:26" x14ac:dyDescent="0.2">
      <c r="B934" s="37"/>
      <c r="C934" s="37"/>
      <c r="D934" s="37"/>
      <c r="E934" s="37"/>
      <c r="F934" s="37"/>
      <c r="G934" s="37"/>
      <c r="H934" s="37"/>
      <c r="I934" s="37"/>
      <c r="J934" s="37"/>
      <c r="K934" s="37"/>
      <c r="L934" s="37"/>
      <c r="M934" s="37"/>
      <c r="N934" s="37"/>
      <c r="O934" s="37"/>
      <c r="P934" s="65"/>
      <c r="Q934" s="37"/>
      <c r="R934" s="37"/>
      <c r="S934" s="37"/>
      <c r="T934" s="37"/>
      <c r="U934" s="37"/>
      <c r="V934" s="37"/>
      <c r="W934" s="37"/>
      <c r="X934" s="37"/>
      <c r="Y934" s="37"/>
      <c r="Z934" s="37"/>
    </row>
    <row r="935" spans="2:26" x14ac:dyDescent="0.2">
      <c r="B935" s="37"/>
      <c r="C935" s="37"/>
      <c r="D935" s="37"/>
      <c r="E935" s="37"/>
      <c r="F935" s="37"/>
      <c r="G935" s="37"/>
      <c r="H935" s="37"/>
      <c r="I935" s="37"/>
      <c r="J935" s="37"/>
      <c r="K935" s="37"/>
      <c r="L935" s="37"/>
      <c r="M935" s="37"/>
      <c r="N935" s="37"/>
      <c r="O935" s="37"/>
      <c r="P935" s="65"/>
      <c r="Q935" s="37"/>
      <c r="R935" s="37"/>
      <c r="S935" s="37"/>
      <c r="T935" s="37"/>
      <c r="U935" s="37"/>
      <c r="V935" s="37"/>
      <c r="W935" s="37"/>
      <c r="X935" s="37"/>
      <c r="Y935" s="37"/>
      <c r="Z935" s="37"/>
    </row>
    <row r="936" spans="2:26" x14ac:dyDescent="0.2">
      <c r="B936" s="37"/>
      <c r="C936" s="37"/>
      <c r="D936" s="37"/>
      <c r="E936" s="37"/>
      <c r="F936" s="37"/>
      <c r="G936" s="37"/>
      <c r="H936" s="37"/>
      <c r="I936" s="37"/>
      <c r="J936" s="37"/>
      <c r="K936" s="37"/>
      <c r="L936" s="37"/>
      <c r="M936" s="37"/>
      <c r="N936" s="37"/>
      <c r="O936" s="37"/>
      <c r="P936" s="65"/>
      <c r="Q936" s="37"/>
      <c r="R936" s="37"/>
      <c r="S936" s="37"/>
      <c r="T936" s="37"/>
      <c r="U936" s="37"/>
      <c r="V936" s="37"/>
      <c r="W936" s="37"/>
      <c r="X936" s="37"/>
      <c r="Y936" s="37"/>
      <c r="Z936" s="37"/>
    </row>
    <row r="937" spans="2:26" x14ac:dyDescent="0.2">
      <c r="B937" s="37"/>
      <c r="C937" s="37"/>
      <c r="D937" s="37"/>
      <c r="E937" s="37"/>
      <c r="F937" s="37"/>
      <c r="G937" s="37"/>
      <c r="H937" s="37"/>
      <c r="I937" s="37"/>
      <c r="J937" s="37"/>
      <c r="K937" s="37"/>
      <c r="L937" s="37"/>
      <c r="M937" s="37"/>
      <c r="N937" s="37"/>
      <c r="O937" s="37"/>
      <c r="P937" s="65"/>
      <c r="Q937" s="37"/>
      <c r="R937" s="37"/>
      <c r="S937" s="37"/>
      <c r="T937" s="37"/>
      <c r="U937" s="37"/>
      <c r="V937" s="37"/>
      <c r="W937" s="37"/>
      <c r="X937" s="37"/>
      <c r="Y937" s="37"/>
      <c r="Z937" s="37"/>
    </row>
    <row r="938" spans="2:26" x14ac:dyDescent="0.2">
      <c r="B938" s="37"/>
      <c r="C938" s="37"/>
      <c r="D938" s="37"/>
      <c r="E938" s="37"/>
      <c r="F938" s="37"/>
      <c r="G938" s="37"/>
      <c r="H938" s="37"/>
      <c r="I938" s="37"/>
      <c r="J938" s="37"/>
      <c r="K938" s="37"/>
      <c r="L938" s="37"/>
      <c r="M938" s="37"/>
      <c r="N938" s="37"/>
      <c r="O938" s="37"/>
      <c r="P938" s="65"/>
      <c r="Q938" s="37"/>
      <c r="R938" s="37"/>
      <c r="S938" s="37"/>
      <c r="T938" s="37"/>
      <c r="U938" s="37"/>
      <c r="V938" s="37"/>
      <c r="W938" s="37"/>
      <c r="X938" s="37"/>
      <c r="Y938" s="37"/>
      <c r="Z938" s="37"/>
    </row>
    <row r="939" spans="2:26" x14ac:dyDescent="0.2">
      <c r="B939" s="37"/>
      <c r="C939" s="37"/>
      <c r="D939" s="37"/>
      <c r="E939" s="37"/>
      <c r="F939" s="37"/>
      <c r="G939" s="37"/>
      <c r="H939" s="37"/>
      <c r="I939" s="37"/>
      <c r="J939" s="37"/>
      <c r="K939" s="37"/>
      <c r="L939" s="37"/>
      <c r="M939" s="37"/>
      <c r="N939" s="37"/>
      <c r="O939" s="37"/>
      <c r="P939" s="65"/>
      <c r="Q939" s="37"/>
      <c r="R939" s="37"/>
      <c r="S939" s="37"/>
      <c r="T939" s="37"/>
      <c r="U939" s="37"/>
      <c r="V939" s="37"/>
      <c r="W939" s="37"/>
      <c r="X939" s="37"/>
      <c r="Y939" s="37"/>
      <c r="Z939" s="37"/>
    </row>
    <row r="940" spans="2:26" x14ac:dyDescent="0.2">
      <c r="B940" s="37"/>
      <c r="C940" s="37"/>
      <c r="D940" s="37"/>
      <c r="E940" s="37"/>
      <c r="F940" s="37"/>
      <c r="G940" s="37"/>
      <c r="H940" s="37"/>
      <c r="I940" s="37"/>
      <c r="J940" s="37"/>
      <c r="K940" s="37"/>
      <c r="L940" s="37"/>
      <c r="M940" s="37"/>
      <c r="N940" s="37"/>
      <c r="O940" s="37"/>
      <c r="P940" s="65"/>
      <c r="Q940" s="37"/>
      <c r="R940" s="37"/>
      <c r="S940" s="37"/>
      <c r="T940" s="37"/>
      <c r="U940" s="37"/>
      <c r="V940" s="37"/>
      <c r="W940" s="37"/>
      <c r="X940" s="37"/>
      <c r="Y940" s="37"/>
      <c r="Z940" s="37"/>
    </row>
    <row r="941" spans="2:26" x14ac:dyDescent="0.2">
      <c r="B941" s="37"/>
      <c r="C941" s="37"/>
      <c r="D941" s="37"/>
      <c r="E941" s="37"/>
      <c r="F941" s="37"/>
      <c r="G941" s="37"/>
      <c r="H941" s="37"/>
      <c r="I941" s="37"/>
      <c r="J941" s="37"/>
      <c r="K941" s="37"/>
      <c r="L941" s="37"/>
      <c r="M941" s="37"/>
      <c r="N941" s="37"/>
      <c r="O941" s="37"/>
      <c r="P941" s="65"/>
      <c r="Q941" s="37"/>
      <c r="R941" s="37"/>
      <c r="S941" s="37"/>
      <c r="T941" s="37"/>
      <c r="U941" s="37"/>
      <c r="V941" s="37"/>
      <c r="W941" s="37"/>
      <c r="X941" s="37"/>
      <c r="Y941" s="37"/>
      <c r="Z941" s="37"/>
    </row>
    <row r="942" spans="2:26" x14ac:dyDescent="0.2">
      <c r="B942" s="37"/>
      <c r="C942" s="37"/>
      <c r="D942" s="37"/>
      <c r="E942" s="37"/>
      <c r="F942" s="37"/>
      <c r="G942" s="37"/>
      <c r="H942" s="37"/>
      <c r="I942" s="37"/>
      <c r="J942" s="37"/>
      <c r="K942" s="37"/>
      <c r="L942" s="37"/>
      <c r="M942" s="37"/>
      <c r="N942" s="37"/>
      <c r="O942" s="37"/>
      <c r="P942" s="65"/>
      <c r="Q942" s="37"/>
      <c r="R942" s="37"/>
      <c r="S942" s="37"/>
      <c r="T942" s="37"/>
      <c r="U942" s="37"/>
      <c r="V942" s="37"/>
      <c r="W942" s="37"/>
      <c r="X942" s="37"/>
      <c r="Y942" s="37"/>
      <c r="Z942" s="37"/>
    </row>
    <row r="943" spans="2:26" x14ac:dyDescent="0.2">
      <c r="B943" s="37"/>
      <c r="C943" s="37"/>
      <c r="D943" s="37"/>
      <c r="E943" s="37"/>
      <c r="F943" s="37"/>
      <c r="G943" s="37"/>
      <c r="H943" s="37"/>
      <c r="I943" s="37"/>
      <c r="J943" s="37"/>
      <c r="K943" s="37"/>
      <c r="L943" s="37"/>
      <c r="M943" s="37"/>
      <c r="N943" s="37"/>
      <c r="O943" s="37"/>
      <c r="P943" s="65"/>
      <c r="Q943" s="37"/>
      <c r="R943" s="37"/>
      <c r="S943" s="37"/>
      <c r="T943" s="37"/>
      <c r="U943" s="37"/>
      <c r="V943" s="37"/>
      <c r="W943" s="37"/>
      <c r="X943" s="37"/>
      <c r="Y943" s="37"/>
      <c r="Z943" s="37"/>
    </row>
    <row r="944" spans="2:26" x14ac:dyDescent="0.2">
      <c r="B944" s="37"/>
      <c r="C944" s="37"/>
      <c r="D944" s="37"/>
      <c r="E944" s="37"/>
      <c r="F944" s="37"/>
      <c r="G944" s="37"/>
      <c r="H944" s="37"/>
      <c r="I944" s="37"/>
      <c r="J944" s="37"/>
      <c r="K944" s="37"/>
      <c r="L944" s="37"/>
      <c r="M944" s="37"/>
      <c r="N944" s="37"/>
      <c r="O944" s="37"/>
      <c r="P944" s="65"/>
      <c r="Q944" s="37"/>
      <c r="R944" s="37"/>
      <c r="S944" s="37"/>
      <c r="T944" s="37"/>
      <c r="U944" s="37"/>
      <c r="V944" s="37"/>
      <c r="W944" s="37"/>
      <c r="X944" s="37"/>
      <c r="Y944" s="37"/>
      <c r="Z944" s="37"/>
    </row>
    <row r="945" spans="2:26" x14ac:dyDescent="0.2">
      <c r="B945" s="37"/>
      <c r="C945" s="37"/>
      <c r="D945" s="37"/>
      <c r="E945" s="37"/>
      <c r="F945" s="37"/>
      <c r="G945" s="37"/>
      <c r="H945" s="37"/>
      <c r="I945" s="37"/>
      <c r="J945" s="37"/>
      <c r="K945" s="37"/>
      <c r="L945" s="37"/>
      <c r="M945" s="37"/>
      <c r="N945" s="37"/>
      <c r="O945" s="37"/>
      <c r="P945" s="65"/>
      <c r="Q945" s="37"/>
      <c r="R945" s="37"/>
      <c r="S945" s="37"/>
      <c r="T945" s="37"/>
      <c r="U945" s="37"/>
      <c r="V945" s="37"/>
      <c r="W945" s="37"/>
      <c r="X945" s="37"/>
      <c r="Y945" s="37"/>
      <c r="Z945" s="37"/>
    </row>
    <row r="946" spans="2:26" x14ac:dyDescent="0.2">
      <c r="B946" s="37"/>
      <c r="C946" s="37"/>
      <c r="D946" s="37"/>
      <c r="E946" s="37"/>
      <c r="F946" s="37"/>
      <c r="G946" s="37"/>
      <c r="H946" s="37"/>
      <c r="I946" s="37"/>
      <c r="J946" s="37"/>
      <c r="K946" s="37"/>
      <c r="L946" s="37"/>
      <c r="M946" s="37"/>
      <c r="N946" s="37"/>
      <c r="O946" s="37"/>
      <c r="P946" s="65"/>
      <c r="Q946" s="37"/>
      <c r="R946" s="37"/>
      <c r="S946" s="37"/>
      <c r="T946" s="37"/>
      <c r="U946" s="37"/>
      <c r="V946" s="37"/>
      <c r="W946" s="37"/>
      <c r="X946" s="37"/>
      <c r="Y946" s="37"/>
      <c r="Z946" s="37"/>
    </row>
    <row r="947" spans="2:26" x14ac:dyDescent="0.2">
      <c r="B947" s="37"/>
      <c r="C947" s="37"/>
      <c r="D947" s="37"/>
      <c r="E947" s="37"/>
      <c r="F947" s="37"/>
      <c r="G947" s="37"/>
      <c r="H947" s="37"/>
      <c r="I947" s="37"/>
      <c r="J947" s="37"/>
      <c r="K947" s="37"/>
      <c r="L947" s="37"/>
      <c r="M947" s="37"/>
      <c r="N947" s="37"/>
      <c r="O947" s="37"/>
      <c r="P947" s="65"/>
      <c r="Q947" s="37"/>
      <c r="R947" s="37"/>
      <c r="S947" s="37"/>
      <c r="T947" s="37"/>
      <c r="U947" s="37"/>
      <c r="V947" s="37"/>
      <c r="W947" s="37"/>
      <c r="X947" s="37"/>
      <c r="Y947" s="37"/>
      <c r="Z947" s="37"/>
    </row>
    <row r="948" spans="2:26" x14ac:dyDescent="0.2">
      <c r="B948" s="37"/>
      <c r="C948" s="37"/>
      <c r="D948" s="37"/>
      <c r="E948" s="37"/>
      <c r="F948" s="37"/>
      <c r="G948" s="37"/>
      <c r="H948" s="37"/>
      <c r="I948" s="37"/>
      <c r="J948" s="37"/>
      <c r="K948" s="37"/>
      <c r="L948" s="37"/>
      <c r="M948" s="37"/>
      <c r="N948" s="37"/>
      <c r="O948" s="37"/>
      <c r="P948" s="65"/>
      <c r="Q948" s="37"/>
      <c r="R948" s="37"/>
      <c r="S948" s="37"/>
      <c r="T948" s="37"/>
      <c r="U948" s="37"/>
      <c r="V948" s="37"/>
      <c r="W948" s="37"/>
      <c r="X948" s="37"/>
      <c r="Y948" s="37"/>
      <c r="Z948" s="37"/>
    </row>
    <row r="949" spans="2:26" x14ac:dyDescent="0.2">
      <c r="B949" s="37"/>
      <c r="C949" s="37"/>
      <c r="D949" s="37"/>
      <c r="E949" s="37"/>
      <c r="F949" s="37"/>
      <c r="G949" s="37"/>
      <c r="H949" s="37"/>
      <c r="I949" s="37"/>
      <c r="J949" s="37"/>
      <c r="K949" s="37"/>
      <c r="L949" s="37"/>
      <c r="M949" s="37"/>
      <c r="N949" s="37"/>
      <c r="O949" s="37"/>
      <c r="P949" s="65"/>
      <c r="Q949" s="37"/>
      <c r="R949" s="37"/>
      <c r="S949" s="37"/>
      <c r="T949" s="37"/>
      <c r="U949" s="37"/>
      <c r="V949" s="37"/>
      <c r="W949" s="37"/>
      <c r="X949" s="37"/>
      <c r="Y949" s="37"/>
      <c r="Z949" s="37"/>
    </row>
    <row r="950" spans="2:26" x14ac:dyDescent="0.2">
      <c r="B950" s="37"/>
      <c r="C950" s="37"/>
      <c r="D950" s="37"/>
      <c r="E950" s="37"/>
      <c r="F950" s="37"/>
      <c r="G950" s="37"/>
      <c r="H950" s="37"/>
      <c r="I950" s="37"/>
      <c r="J950" s="37"/>
      <c r="K950" s="37"/>
      <c r="L950" s="37"/>
      <c r="M950" s="37"/>
      <c r="N950" s="37"/>
      <c r="O950" s="37"/>
      <c r="P950" s="65"/>
      <c r="Q950" s="37"/>
      <c r="R950" s="37"/>
      <c r="S950" s="37"/>
      <c r="T950" s="37"/>
      <c r="U950" s="37"/>
      <c r="V950" s="37"/>
      <c r="W950" s="37"/>
      <c r="X950" s="37"/>
      <c r="Y950" s="37"/>
      <c r="Z950" s="37"/>
    </row>
    <row r="951" spans="2:26" x14ac:dyDescent="0.2">
      <c r="B951" s="37"/>
      <c r="C951" s="37"/>
      <c r="D951" s="37"/>
      <c r="E951" s="37"/>
      <c r="F951" s="37"/>
      <c r="G951" s="37"/>
      <c r="H951" s="37"/>
      <c r="I951" s="37"/>
      <c r="J951" s="37"/>
      <c r="K951" s="37"/>
      <c r="L951" s="37"/>
      <c r="M951" s="37"/>
      <c r="N951" s="37"/>
      <c r="O951" s="37"/>
      <c r="P951" s="65"/>
      <c r="Q951" s="37"/>
      <c r="R951" s="37"/>
      <c r="S951" s="37"/>
      <c r="T951" s="37"/>
      <c r="U951" s="37"/>
      <c r="V951" s="37"/>
      <c r="W951" s="37"/>
      <c r="X951" s="37"/>
      <c r="Y951" s="37"/>
      <c r="Z951" s="37"/>
    </row>
    <row r="952" spans="2:26" x14ac:dyDescent="0.2">
      <c r="B952" s="37"/>
      <c r="C952" s="37"/>
      <c r="D952" s="37"/>
      <c r="E952" s="37"/>
      <c r="F952" s="37"/>
      <c r="G952" s="37"/>
      <c r="H952" s="37"/>
      <c r="I952" s="37"/>
      <c r="J952" s="37"/>
      <c r="K952" s="37"/>
      <c r="L952" s="37"/>
      <c r="M952" s="37"/>
      <c r="N952" s="37"/>
      <c r="O952" s="37"/>
      <c r="P952" s="65"/>
      <c r="Q952" s="37"/>
      <c r="R952" s="37"/>
      <c r="S952" s="37"/>
      <c r="T952" s="37"/>
      <c r="U952" s="37"/>
      <c r="V952" s="37"/>
      <c r="W952" s="37"/>
      <c r="X952" s="37"/>
      <c r="Y952" s="37"/>
      <c r="Z952" s="37"/>
    </row>
    <row r="953" spans="2:26" x14ac:dyDescent="0.2">
      <c r="B953" s="37"/>
      <c r="C953" s="37"/>
      <c r="D953" s="37"/>
      <c r="E953" s="37"/>
      <c r="F953" s="37"/>
      <c r="G953" s="37"/>
      <c r="H953" s="37"/>
      <c r="I953" s="37"/>
      <c r="J953" s="37"/>
      <c r="K953" s="37"/>
      <c r="L953" s="37"/>
      <c r="M953" s="37"/>
      <c r="N953" s="37"/>
      <c r="O953" s="37"/>
      <c r="P953" s="65"/>
      <c r="Q953" s="37"/>
      <c r="R953" s="37"/>
      <c r="S953" s="37"/>
      <c r="T953" s="37"/>
      <c r="U953" s="37"/>
      <c r="V953" s="37"/>
      <c r="W953" s="37"/>
      <c r="X953" s="37"/>
      <c r="Y953" s="37"/>
      <c r="Z953" s="37"/>
    </row>
    <row r="954" spans="2:26" x14ac:dyDescent="0.2">
      <c r="B954" s="37"/>
      <c r="C954" s="37"/>
      <c r="D954" s="37"/>
      <c r="E954" s="37"/>
      <c r="F954" s="37"/>
      <c r="G954" s="37"/>
      <c r="H954" s="37"/>
      <c r="I954" s="37"/>
      <c r="J954" s="37"/>
      <c r="K954" s="37"/>
      <c r="L954" s="37"/>
      <c r="M954" s="37"/>
      <c r="N954" s="37"/>
      <c r="O954" s="37"/>
      <c r="P954" s="65"/>
      <c r="Q954" s="37"/>
      <c r="R954" s="37"/>
      <c r="S954" s="37"/>
      <c r="T954" s="37"/>
      <c r="U954" s="37"/>
      <c r="V954" s="37"/>
      <c r="W954" s="37"/>
      <c r="X954" s="37"/>
      <c r="Y954" s="37"/>
      <c r="Z954" s="37"/>
    </row>
    <row r="955" spans="2:26" x14ac:dyDescent="0.2">
      <c r="B955" s="37"/>
      <c r="C955" s="37"/>
      <c r="D955" s="37"/>
      <c r="E955" s="37"/>
      <c r="F955" s="37"/>
      <c r="G955" s="37"/>
      <c r="H955" s="37"/>
      <c r="I955" s="37"/>
      <c r="J955" s="37"/>
      <c r="K955" s="37"/>
      <c r="L955" s="37"/>
      <c r="M955" s="37"/>
      <c r="N955" s="37"/>
      <c r="O955" s="37"/>
      <c r="P955" s="65"/>
      <c r="Q955" s="37"/>
      <c r="R955" s="37"/>
      <c r="S955" s="37"/>
      <c r="T955" s="37"/>
      <c r="U955" s="37"/>
      <c r="V955" s="37"/>
      <c r="W955" s="37"/>
      <c r="X955" s="37"/>
      <c r="Y955" s="37"/>
      <c r="Z955" s="37"/>
    </row>
    <row r="956" spans="2:26" x14ac:dyDescent="0.2">
      <c r="B956" s="37"/>
      <c r="C956" s="37"/>
      <c r="D956" s="37"/>
      <c r="E956" s="37"/>
      <c r="F956" s="37"/>
      <c r="G956" s="37"/>
      <c r="H956" s="37"/>
      <c r="I956" s="37"/>
      <c r="J956" s="37"/>
      <c r="K956" s="37"/>
      <c r="L956" s="37"/>
      <c r="M956" s="37"/>
      <c r="N956" s="37"/>
      <c r="O956" s="37"/>
      <c r="P956" s="65"/>
      <c r="Q956" s="37"/>
      <c r="R956" s="37"/>
      <c r="S956" s="37"/>
      <c r="T956" s="37"/>
      <c r="U956" s="37"/>
      <c r="V956" s="37"/>
      <c r="W956" s="37"/>
      <c r="X956" s="37"/>
      <c r="Y956" s="37"/>
      <c r="Z956" s="37"/>
    </row>
    <row r="957" spans="2:26" x14ac:dyDescent="0.2">
      <c r="B957" s="37"/>
      <c r="C957" s="37"/>
      <c r="D957" s="37"/>
      <c r="E957" s="37"/>
      <c r="F957" s="37"/>
      <c r="G957" s="37"/>
      <c r="H957" s="37"/>
      <c r="I957" s="37"/>
      <c r="J957" s="37"/>
      <c r="K957" s="37"/>
      <c r="L957" s="37"/>
      <c r="M957" s="37"/>
      <c r="N957" s="37"/>
      <c r="O957" s="37"/>
      <c r="P957" s="65"/>
      <c r="Q957" s="37"/>
      <c r="R957" s="37"/>
      <c r="S957" s="37"/>
      <c r="T957" s="37"/>
      <c r="U957" s="37"/>
      <c r="V957" s="37"/>
      <c r="W957" s="37"/>
      <c r="X957" s="37"/>
      <c r="Y957" s="37"/>
      <c r="Z957" s="37"/>
    </row>
    <row r="958" spans="2:26" x14ac:dyDescent="0.2">
      <c r="B958" s="37"/>
      <c r="C958" s="37"/>
      <c r="D958" s="37"/>
      <c r="E958" s="37"/>
      <c r="F958" s="37"/>
      <c r="G958" s="37"/>
      <c r="H958" s="37"/>
      <c r="I958" s="37"/>
      <c r="J958" s="37"/>
      <c r="K958" s="37"/>
      <c r="L958" s="37"/>
      <c r="M958" s="37"/>
      <c r="N958" s="37"/>
      <c r="O958" s="37"/>
      <c r="P958" s="65"/>
      <c r="Q958" s="37"/>
      <c r="R958" s="37"/>
      <c r="S958" s="37"/>
      <c r="T958" s="37"/>
      <c r="U958" s="37"/>
      <c r="V958" s="37"/>
      <c r="W958" s="37"/>
      <c r="X958" s="37"/>
      <c r="Y958" s="37"/>
      <c r="Z958" s="37"/>
    </row>
    <row r="959" spans="2:26" x14ac:dyDescent="0.2">
      <c r="B959" s="37"/>
      <c r="C959" s="37"/>
      <c r="D959" s="37"/>
      <c r="E959" s="37"/>
      <c r="F959" s="37"/>
      <c r="G959" s="37"/>
      <c r="H959" s="37"/>
      <c r="I959" s="37"/>
      <c r="J959" s="37"/>
      <c r="K959" s="37"/>
      <c r="L959" s="37"/>
      <c r="M959" s="37"/>
      <c r="N959" s="37"/>
      <c r="O959" s="37"/>
      <c r="P959" s="65"/>
      <c r="Q959" s="37"/>
      <c r="R959" s="37"/>
      <c r="S959" s="37"/>
      <c r="T959" s="37"/>
      <c r="U959" s="37"/>
      <c r="V959" s="37"/>
      <c r="W959" s="37"/>
      <c r="X959" s="37"/>
      <c r="Y959" s="37"/>
      <c r="Z959" s="37"/>
    </row>
    <row r="960" spans="2:26" x14ac:dyDescent="0.2">
      <c r="B960" s="37"/>
      <c r="C960" s="37"/>
      <c r="D960" s="37"/>
      <c r="E960" s="37"/>
      <c r="F960" s="37"/>
      <c r="G960" s="37"/>
      <c r="H960" s="37"/>
      <c r="I960" s="37"/>
      <c r="J960" s="37"/>
      <c r="K960" s="37"/>
      <c r="L960" s="37"/>
      <c r="M960" s="37"/>
      <c r="N960" s="37"/>
      <c r="O960" s="37"/>
      <c r="P960" s="65"/>
      <c r="Q960" s="37"/>
      <c r="R960" s="37"/>
      <c r="S960" s="37"/>
      <c r="T960" s="37"/>
      <c r="U960" s="37"/>
      <c r="V960" s="37"/>
      <c r="W960" s="37"/>
      <c r="X960" s="37"/>
      <c r="Y960" s="37"/>
      <c r="Z960" s="37"/>
    </row>
    <row r="961" spans="2:26" x14ac:dyDescent="0.2">
      <c r="B961" s="37"/>
      <c r="C961" s="37"/>
      <c r="D961" s="37"/>
      <c r="E961" s="37"/>
      <c r="F961" s="37"/>
      <c r="G961" s="37"/>
      <c r="H961" s="37"/>
      <c r="I961" s="37"/>
      <c r="J961" s="37"/>
      <c r="K961" s="37"/>
      <c r="L961" s="37"/>
      <c r="M961" s="37"/>
      <c r="N961" s="37"/>
      <c r="O961" s="37"/>
      <c r="P961" s="65"/>
      <c r="Q961" s="37"/>
      <c r="R961" s="37"/>
      <c r="S961" s="37"/>
      <c r="T961" s="37"/>
      <c r="U961" s="37"/>
      <c r="V961" s="37"/>
      <c r="W961" s="37"/>
      <c r="X961" s="37"/>
      <c r="Y961" s="37"/>
      <c r="Z961" s="37"/>
    </row>
    <row r="962" spans="2:26" x14ac:dyDescent="0.2">
      <c r="B962" s="37"/>
      <c r="C962" s="37"/>
      <c r="D962" s="37"/>
      <c r="E962" s="37"/>
      <c r="F962" s="37"/>
      <c r="G962" s="37"/>
      <c r="H962" s="37"/>
      <c r="I962" s="37"/>
      <c r="J962" s="37"/>
      <c r="K962" s="37"/>
      <c r="L962" s="37"/>
      <c r="M962" s="37"/>
      <c r="N962" s="37"/>
      <c r="O962" s="37"/>
      <c r="P962" s="65"/>
      <c r="Q962" s="37"/>
      <c r="R962" s="37"/>
      <c r="S962" s="37"/>
      <c r="T962" s="37"/>
      <c r="U962" s="37"/>
      <c r="V962" s="37"/>
      <c r="W962" s="37"/>
      <c r="X962" s="37"/>
      <c r="Y962" s="37"/>
      <c r="Z962" s="37"/>
    </row>
    <row r="963" spans="2:26" x14ac:dyDescent="0.2">
      <c r="B963" s="37"/>
      <c r="C963" s="37"/>
      <c r="D963" s="37"/>
      <c r="E963" s="37"/>
      <c r="F963" s="37"/>
      <c r="G963" s="37"/>
      <c r="H963" s="37"/>
      <c r="I963" s="37"/>
      <c r="J963" s="37"/>
      <c r="K963" s="37"/>
      <c r="L963" s="37"/>
      <c r="M963" s="37"/>
      <c r="N963" s="37"/>
      <c r="O963" s="37"/>
      <c r="P963" s="65"/>
      <c r="Q963" s="37"/>
      <c r="R963" s="37"/>
      <c r="S963" s="37"/>
      <c r="T963" s="37"/>
      <c r="U963" s="37"/>
      <c r="V963" s="37"/>
      <c r="W963" s="37"/>
      <c r="X963" s="37"/>
      <c r="Y963" s="37"/>
      <c r="Z963" s="37"/>
    </row>
    <row r="964" spans="2:26" x14ac:dyDescent="0.2">
      <c r="B964" s="37"/>
      <c r="C964" s="37"/>
      <c r="D964" s="37"/>
      <c r="E964" s="37"/>
      <c r="F964" s="37"/>
      <c r="G964" s="37"/>
      <c r="H964" s="37"/>
      <c r="I964" s="37"/>
      <c r="J964" s="37"/>
      <c r="K964" s="37"/>
      <c r="L964" s="37"/>
      <c r="M964" s="37"/>
      <c r="N964" s="37"/>
      <c r="O964" s="37"/>
      <c r="P964" s="65"/>
      <c r="Q964" s="37"/>
      <c r="R964" s="37"/>
      <c r="S964" s="37"/>
      <c r="T964" s="37"/>
      <c r="U964" s="37"/>
      <c r="V964" s="37"/>
      <c r="W964" s="37"/>
      <c r="X964" s="37"/>
      <c r="Y964" s="37"/>
      <c r="Z964" s="37"/>
    </row>
    <row r="965" spans="2:26" x14ac:dyDescent="0.2">
      <c r="B965" s="37"/>
      <c r="C965" s="37"/>
      <c r="D965" s="37"/>
      <c r="E965" s="37"/>
      <c r="F965" s="37"/>
      <c r="G965" s="37"/>
      <c r="H965" s="37"/>
      <c r="I965" s="37"/>
      <c r="J965" s="37"/>
      <c r="K965" s="37"/>
      <c r="L965" s="37"/>
      <c r="M965" s="37"/>
      <c r="N965" s="37"/>
      <c r="O965" s="37"/>
      <c r="P965" s="65"/>
      <c r="Q965" s="37"/>
      <c r="R965" s="37"/>
      <c r="S965" s="37"/>
      <c r="T965" s="37"/>
      <c r="U965" s="37"/>
      <c r="V965" s="37"/>
      <c r="W965" s="37"/>
      <c r="X965" s="37"/>
      <c r="Y965" s="37"/>
      <c r="Z965" s="37"/>
    </row>
    <row r="966" spans="2:26" x14ac:dyDescent="0.2">
      <c r="B966" s="37"/>
      <c r="C966" s="37"/>
      <c r="D966" s="37"/>
      <c r="E966" s="37"/>
      <c r="F966" s="37"/>
      <c r="G966" s="37"/>
      <c r="H966" s="37"/>
      <c r="I966" s="37"/>
      <c r="J966" s="37"/>
      <c r="K966" s="37"/>
      <c r="L966" s="37"/>
      <c r="M966" s="37"/>
      <c r="N966" s="37"/>
      <c r="O966" s="37"/>
      <c r="P966" s="65"/>
      <c r="Q966" s="37"/>
      <c r="R966" s="37"/>
      <c r="S966" s="37"/>
      <c r="T966" s="37"/>
      <c r="U966" s="37"/>
      <c r="V966" s="37"/>
      <c r="W966" s="37"/>
      <c r="X966" s="37"/>
      <c r="Y966" s="37"/>
      <c r="Z966" s="37"/>
    </row>
    <row r="967" spans="2:26" x14ac:dyDescent="0.2">
      <c r="B967" s="37"/>
      <c r="C967" s="37"/>
      <c r="D967" s="37"/>
      <c r="E967" s="37"/>
      <c r="F967" s="37"/>
      <c r="G967" s="37"/>
      <c r="H967" s="37"/>
      <c r="I967" s="37"/>
      <c r="J967" s="37"/>
      <c r="K967" s="37"/>
      <c r="L967" s="37"/>
      <c r="M967" s="37"/>
      <c r="N967" s="37"/>
      <c r="O967" s="37"/>
      <c r="P967" s="65"/>
      <c r="Q967" s="37"/>
      <c r="R967" s="37"/>
      <c r="S967" s="37"/>
      <c r="T967" s="37"/>
      <c r="U967" s="37"/>
      <c r="V967" s="37"/>
      <c r="W967" s="37"/>
      <c r="X967" s="37"/>
      <c r="Y967" s="37"/>
      <c r="Z967" s="37"/>
    </row>
    <row r="968" spans="2:26" x14ac:dyDescent="0.2">
      <c r="B968" s="37"/>
      <c r="C968" s="37"/>
      <c r="D968" s="37"/>
      <c r="E968" s="37"/>
      <c r="F968" s="37"/>
      <c r="G968" s="37"/>
      <c r="H968" s="37"/>
      <c r="I968" s="37"/>
      <c r="J968" s="37"/>
      <c r="K968" s="37"/>
      <c r="L968" s="37"/>
      <c r="M968" s="37"/>
      <c r="N968" s="37"/>
      <c r="O968" s="37"/>
      <c r="P968" s="65"/>
      <c r="Q968" s="37"/>
      <c r="R968" s="37"/>
      <c r="S968" s="37"/>
      <c r="T968" s="37"/>
      <c r="U968" s="37"/>
      <c r="V968" s="37"/>
      <c r="W968" s="37"/>
      <c r="X968" s="37"/>
      <c r="Y968" s="37"/>
      <c r="Z968" s="37"/>
    </row>
    <row r="969" spans="2:26" x14ac:dyDescent="0.2">
      <c r="B969" s="37"/>
      <c r="C969" s="37"/>
      <c r="D969" s="37"/>
      <c r="E969" s="37"/>
      <c r="F969" s="37"/>
      <c r="G969" s="37"/>
      <c r="H969" s="37"/>
      <c r="I969" s="37"/>
      <c r="J969" s="37"/>
      <c r="K969" s="37"/>
      <c r="L969" s="37"/>
      <c r="M969" s="37"/>
      <c r="N969" s="37"/>
      <c r="O969" s="37"/>
      <c r="P969" s="65"/>
      <c r="Q969" s="37"/>
      <c r="R969" s="37"/>
      <c r="S969" s="37"/>
      <c r="T969" s="37"/>
      <c r="U969" s="37"/>
      <c r="V969" s="37"/>
      <c r="W969" s="37"/>
      <c r="X969" s="37"/>
      <c r="Y969" s="37"/>
      <c r="Z969" s="37"/>
    </row>
    <row r="970" spans="2:26" x14ac:dyDescent="0.2">
      <c r="B970" s="37"/>
      <c r="C970" s="37"/>
      <c r="D970" s="37"/>
      <c r="E970" s="37"/>
      <c r="F970" s="37"/>
      <c r="G970" s="37"/>
      <c r="H970" s="37"/>
      <c r="I970" s="37"/>
      <c r="J970" s="37"/>
      <c r="K970" s="37"/>
      <c r="L970" s="37"/>
      <c r="M970" s="37"/>
      <c r="N970" s="37"/>
      <c r="O970" s="37"/>
      <c r="P970" s="65"/>
      <c r="Q970" s="37"/>
      <c r="R970" s="37"/>
      <c r="S970" s="37"/>
      <c r="T970" s="37"/>
      <c r="U970" s="37"/>
      <c r="V970" s="37"/>
      <c r="W970" s="37"/>
      <c r="X970" s="37"/>
      <c r="Y970" s="37"/>
      <c r="Z970" s="37"/>
    </row>
    <row r="971" spans="2:26" x14ac:dyDescent="0.2">
      <c r="B971" s="37"/>
      <c r="C971" s="37"/>
      <c r="D971" s="37"/>
      <c r="E971" s="37"/>
      <c r="F971" s="37"/>
      <c r="G971" s="37"/>
      <c r="H971" s="37"/>
      <c r="I971" s="37"/>
      <c r="J971" s="37"/>
      <c r="K971" s="37"/>
      <c r="L971" s="37"/>
      <c r="M971" s="37"/>
      <c r="N971" s="37"/>
      <c r="O971" s="37"/>
      <c r="P971" s="65"/>
      <c r="Q971" s="37"/>
      <c r="R971" s="37"/>
      <c r="S971" s="37"/>
      <c r="T971" s="37"/>
      <c r="U971" s="37"/>
      <c r="V971" s="37"/>
      <c r="W971" s="37"/>
      <c r="X971" s="37"/>
      <c r="Y971" s="37"/>
      <c r="Z971" s="37"/>
    </row>
    <row r="972" spans="2:26" x14ac:dyDescent="0.2">
      <c r="B972" s="37"/>
      <c r="C972" s="37"/>
      <c r="D972" s="37"/>
      <c r="E972" s="37"/>
      <c r="F972" s="37"/>
      <c r="G972" s="37"/>
      <c r="H972" s="37"/>
      <c r="I972" s="37"/>
      <c r="J972" s="37"/>
      <c r="K972" s="37"/>
      <c r="L972" s="37"/>
      <c r="M972" s="37"/>
      <c r="N972" s="37"/>
      <c r="O972" s="37"/>
      <c r="P972" s="65"/>
      <c r="Q972" s="37"/>
      <c r="R972" s="37"/>
      <c r="S972" s="37"/>
      <c r="T972" s="37"/>
      <c r="U972" s="37"/>
      <c r="V972" s="37"/>
      <c r="W972" s="37"/>
      <c r="X972" s="37"/>
      <c r="Y972" s="37"/>
      <c r="Z972" s="37"/>
    </row>
    <row r="973" spans="2:26" x14ac:dyDescent="0.2">
      <c r="B973" s="37"/>
      <c r="C973" s="37"/>
      <c r="D973" s="37"/>
      <c r="E973" s="37"/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65"/>
      <c r="Q973" s="37"/>
      <c r="R973" s="37"/>
      <c r="S973" s="37"/>
      <c r="T973" s="37"/>
      <c r="U973" s="37"/>
      <c r="V973" s="37"/>
      <c r="W973" s="37"/>
      <c r="X973" s="37"/>
      <c r="Y973" s="37"/>
      <c r="Z973" s="37"/>
    </row>
    <row r="974" spans="2:26" x14ac:dyDescent="0.2">
      <c r="B974" s="37"/>
      <c r="C974" s="37"/>
      <c r="D974" s="37"/>
      <c r="E974" s="37"/>
      <c r="F974" s="37"/>
      <c r="G974" s="37"/>
      <c r="H974" s="37"/>
      <c r="I974" s="37"/>
      <c r="J974" s="37"/>
      <c r="K974" s="37"/>
      <c r="L974" s="37"/>
      <c r="M974" s="37"/>
      <c r="N974" s="37"/>
      <c r="O974" s="37"/>
      <c r="P974" s="65"/>
      <c r="Q974" s="37"/>
      <c r="R974" s="37"/>
      <c r="S974" s="37"/>
      <c r="T974" s="37"/>
      <c r="U974" s="37"/>
      <c r="V974" s="37"/>
      <c r="W974" s="37"/>
      <c r="X974" s="37"/>
      <c r="Y974" s="37"/>
      <c r="Z974" s="37"/>
    </row>
    <row r="975" spans="2:26" x14ac:dyDescent="0.2">
      <c r="B975" s="37"/>
      <c r="C975" s="37"/>
      <c r="D975" s="37"/>
      <c r="E975" s="37"/>
      <c r="F975" s="37"/>
      <c r="G975" s="37"/>
      <c r="H975" s="37"/>
      <c r="I975" s="37"/>
      <c r="J975" s="37"/>
      <c r="K975" s="37"/>
      <c r="L975" s="37"/>
      <c r="M975" s="37"/>
      <c r="N975" s="37"/>
      <c r="O975" s="37"/>
      <c r="P975" s="65"/>
      <c r="Q975" s="37"/>
      <c r="R975" s="37"/>
      <c r="S975" s="37"/>
      <c r="T975" s="37"/>
      <c r="U975" s="37"/>
      <c r="V975" s="37"/>
      <c r="W975" s="37"/>
      <c r="X975" s="37"/>
      <c r="Y975" s="37"/>
      <c r="Z975" s="37"/>
    </row>
    <row r="976" spans="2:26" x14ac:dyDescent="0.2">
      <c r="B976" s="37"/>
      <c r="C976" s="37"/>
      <c r="D976" s="37"/>
      <c r="E976" s="37"/>
      <c r="F976" s="37"/>
      <c r="G976" s="37"/>
      <c r="H976" s="37"/>
      <c r="I976" s="37"/>
      <c r="J976" s="37"/>
      <c r="K976" s="37"/>
      <c r="L976" s="37"/>
      <c r="M976" s="37"/>
      <c r="N976" s="37"/>
      <c r="O976" s="37"/>
      <c r="P976" s="65"/>
      <c r="Q976" s="37"/>
      <c r="R976" s="37"/>
      <c r="S976" s="37"/>
      <c r="T976" s="37"/>
      <c r="U976" s="37"/>
      <c r="V976" s="37"/>
      <c r="W976" s="37"/>
      <c r="X976" s="37"/>
      <c r="Y976" s="37"/>
      <c r="Z976" s="37"/>
    </row>
    <row r="977" spans="2:26" x14ac:dyDescent="0.2">
      <c r="B977" s="37"/>
      <c r="C977" s="37"/>
      <c r="D977" s="37"/>
      <c r="E977" s="37"/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65"/>
      <c r="Q977" s="37"/>
      <c r="R977" s="37"/>
      <c r="S977" s="37"/>
      <c r="T977" s="37"/>
      <c r="U977" s="37"/>
      <c r="V977" s="37"/>
      <c r="W977" s="37"/>
      <c r="X977" s="37"/>
      <c r="Y977" s="37"/>
      <c r="Z977" s="37"/>
    </row>
    <row r="978" spans="2:26" x14ac:dyDescent="0.2">
      <c r="B978" s="37"/>
      <c r="C978" s="37"/>
      <c r="D978" s="37"/>
      <c r="E978" s="37"/>
      <c r="F978" s="37"/>
      <c r="G978" s="37"/>
      <c r="H978" s="37"/>
      <c r="I978" s="37"/>
      <c r="J978" s="37"/>
      <c r="K978" s="37"/>
      <c r="L978" s="37"/>
      <c r="M978" s="37"/>
      <c r="N978" s="37"/>
      <c r="O978" s="37"/>
      <c r="P978" s="65"/>
      <c r="Q978" s="37"/>
      <c r="R978" s="37"/>
      <c r="S978" s="37"/>
      <c r="T978" s="37"/>
      <c r="U978" s="37"/>
      <c r="V978" s="37"/>
      <c r="W978" s="37"/>
      <c r="X978" s="37"/>
      <c r="Y978" s="37"/>
      <c r="Z978" s="37"/>
    </row>
    <row r="979" spans="2:26" x14ac:dyDescent="0.2">
      <c r="B979" s="37"/>
      <c r="C979" s="37"/>
      <c r="D979" s="37"/>
      <c r="E979" s="37"/>
      <c r="F979" s="37"/>
      <c r="G979" s="37"/>
      <c r="H979" s="37"/>
      <c r="I979" s="37"/>
      <c r="J979" s="37"/>
      <c r="K979" s="37"/>
      <c r="L979" s="37"/>
      <c r="M979" s="37"/>
      <c r="N979" s="37"/>
      <c r="O979" s="37"/>
      <c r="P979" s="65"/>
      <c r="Q979" s="37"/>
      <c r="R979" s="37"/>
      <c r="S979" s="37"/>
      <c r="T979" s="37"/>
      <c r="U979" s="37"/>
      <c r="V979" s="37"/>
      <c r="W979" s="37"/>
      <c r="X979" s="37"/>
      <c r="Y979" s="37"/>
      <c r="Z979" s="37"/>
    </row>
    <row r="980" spans="2:26" x14ac:dyDescent="0.2">
      <c r="B980" s="37"/>
      <c r="C980" s="37"/>
      <c r="D980" s="37"/>
      <c r="E980" s="37"/>
      <c r="F980" s="37"/>
      <c r="G980" s="37"/>
      <c r="H980" s="37"/>
      <c r="I980" s="37"/>
      <c r="J980" s="37"/>
      <c r="K980" s="37"/>
      <c r="L980" s="37"/>
      <c r="M980" s="37"/>
      <c r="N980" s="37"/>
      <c r="O980" s="37"/>
      <c r="P980" s="65"/>
      <c r="Q980" s="37"/>
      <c r="R980" s="37"/>
      <c r="S980" s="37"/>
      <c r="T980" s="37"/>
      <c r="U980" s="37"/>
      <c r="V980" s="37"/>
      <c r="W980" s="37"/>
      <c r="X980" s="37"/>
      <c r="Y980" s="37"/>
      <c r="Z980" s="37"/>
    </row>
    <row r="981" spans="2:26" x14ac:dyDescent="0.2">
      <c r="B981" s="37"/>
      <c r="C981" s="37"/>
      <c r="D981" s="37"/>
      <c r="E981" s="37"/>
      <c r="F981" s="37"/>
      <c r="G981" s="37"/>
      <c r="H981" s="37"/>
      <c r="I981" s="37"/>
      <c r="J981" s="37"/>
      <c r="K981" s="37"/>
      <c r="L981" s="37"/>
      <c r="M981" s="37"/>
      <c r="N981" s="37"/>
      <c r="O981" s="37"/>
      <c r="P981" s="65"/>
      <c r="Q981" s="37"/>
      <c r="R981" s="37"/>
      <c r="S981" s="37"/>
      <c r="T981" s="37"/>
      <c r="U981" s="37"/>
      <c r="V981" s="37"/>
      <c r="W981" s="37"/>
      <c r="X981" s="37"/>
      <c r="Y981" s="37"/>
      <c r="Z981" s="37"/>
    </row>
    <row r="982" spans="2:26" x14ac:dyDescent="0.2">
      <c r="B982" s="37"/>
      <c r="C982" s="37"/>
      <c r="D982" s="37"/>
      <c r="E982" s="37"/>
      <c r="F982" s="37"/>
      <c r="G982" s="37"/>
      <c r="H982" s="37"/>
      <c r="I982" s="37"/>
      <c r="J982" s="37"/>
      <c r="K982" s="37"/>
      <c r="L982" s="37"/>
      <c r="M982" s="37"/>
      <c r="N982" s="37"/>
      <c r="O982" s="37"/>
      <c r="P982" s="65"/>
      <c r="Q982" s="37"/>
      <c r="R982" s="37"/>
      <c r="S982" s="37"/>
      <c r="T982" s="37"/>
      <c r="U982" s="37"/>
      <c r="V982" s="37"/>
      <c r="W982" s="37"/>
      <c r="X982" s="37"/>
      <c r="Y982" s="37"/>
      <c r="Z982" s="37"/>
    </row>
    <row r="983" spans="2:26" x14ac:dyDescent="0.2">
      <c r="B983" s="37"/>
      <c r="C983" s="37"/>
      <c r="D983" s="37"/>
      <c r="E983" s="37"/>
      <c r="F983" s="37"/>
      <c r="G983" s="37"/>
      <c r="H983" s="37"/>
      <c r="I983" s="37"/>
      <c r="J983" s="37"/>
      <c r="K983" s="37"/>
      <c r="L983" s="37"/>
      <c r="M983" s="37"/>
      <c r="N983" s="37"/>
      <c r="O983" s="37"/>
      <c r="P983" s="65"/>
      <c r="Q983" s="37"/>
      <c r="R983" s="37"/>
      <c r="S983" s="37"/>
      <c r="T983" s="37"/>
      <c r="U983" s="37"/>
      <c r="V983" s="37"/>
      <c r="W983" s="37"/>
      <c r="X983" s="37"/>
      <c r="Y983" s="37"/>
      <c r="Z983" s="37"/>
    </row>
    <row r="984" spans="2:26" x14ac:dyDescent="0.2">
      <c r="B984" s="37"/>
      <c r="C984" s="37"/>
      <c r="D984" s="37"/>
      <c r="E984" s="37"/>
      <c r="F984" s="37"/>
      <c r="G984" s="37"/>
      <c r="H984" s="37"/>
      <c r="I984" s="37"/>
      <c r="J984" s="37"/>
      <c r="K984" s="37"/>
      <c r="L984" s="37"/>
      <c r="M984" s="37"/>
      <c r="N984" s="37"/>
      <c r="O984" s="37"/>
      <c r="P984" s="65"/>
      <c r="Q984" s="37"/>
      <c r="R984" s="37"/>
      <c r="S984" s="37"/>
      <c r="T984" s="37"/>
      <c r="U984" s="37"/>
      <c r="V984" s="37"/>
      <c r="W984" s="37"/>
      <c r="X984" s="37"/>
      <c r="Y984" s="37"/>
      <c r="Z984" s="37"/>
    </row>
    <row r="985" spans="2:26" x14ac:dyDescent="0.2">
      <c r="B985" s="37"/>
      <c r="C985" s="37"/>
      <c r="D985" s="37"/>
      <c r="E985" s="37"/>
      <c r="F985" s="37"/>
      <c r="G985" s="37"/>
      <c r="H985" s="37"/>
      <c r="I985" s="37"/>
      <c r="J985" s="37"/>
      <c r="K985" s="37"/>
      <c r="L985" s="37"/>
      <c r="M985" s="37"/>
      <c r="N985" s="37"/>
      <c r="O985" s="37"/>
      <c r="P985" s="65"/>
      <c r="Q985" s="37"/>
      <c r="R985" s="37"/>
      <c r="S985" s="37"/>
      <c r="T985" s="37"/>
      <c r="U985" s="37"/>
      <c r="V985" s="37"/>
      <c r="W985" s="37"/>
      <c r="X985" s="37"/>
      <c r="Y985" s="37"/>
      <c r="Z985" s="37"/>
    </row>
    <row r="986" spans="2:26" x14ac:dyDescent="0.2">
      <c r="B986" s="37"/>
      <c r="C986" s="37"/>
      <c r="D986" s="37"/>
      <c r="E986" s="37"/>
      <c r="F986" s="37"/>
      <c r="G986" s="37"/>
      <c r="H986" s="37"/>
      <c r="I986" s="37"/>
      <c r="J986" s="37"/>
      <c r="K986" s="37"/>
      <c r="L986" s="37"/>
      <c r="M986" s="37"/>
      <c r="N986" s="37"/>
      <c r="O986" s="37"/>
      <c r="P986" s="65"/>
      <c r="Q986" s="37"/>
      <c r="R986" s="37"/>
      <c r="S986" s="37"/>
      <c r="T986" s="37"/>
      <c r="U986" s="37"/>
      <c r="V986" s="37"/>
      <c r="W986" s="37"/>
      <c r="X986" s="37"/>
      <c r="Y986" s="37"/>
      <c r="Z986" s="37"/>
    </row>
    <row r="987" spans="2:26" x14ac:dyDescent="0.2">
      <c r="B987" s="37"/>
      <c r="C987" s="37"/>
      <c r="D987" s="37"/>
      <c r="E987" s="37"/>
      <c r="F987" s="37"/>
      <c r="G987" s="37"/>
      <c r="H987" s="37"/>
      <c r="I987" s="37"/>
      <c r="J987" s="37"/>
      <c r="K987" s="37"/>
      <c r="L987" s="37"/>
      <c r="M987" s="37"/>
      <c r="N987" s="37"/>
      <c r="O987" s="37"/>
      <c r="P987" s="65"/>
      <c r="Q987" s="37"/>
      <c r="R987" s="37"/>
      <c r="S987" s="37"/>
      <c r="T987" s="37"/>
      <c r="U987" s="37"/>
      <c r="V987" s="37"/>
      <c r="W987" s="37"/>
      <c r="X987" s="37"/>
      <c r="Y987" s="37"/>
      <c r="Z987" s="37"/>
    </row>
    <row r="988" spans="2:26" x14ac:dyDescent="0.2">
      <c r="B988" s="37"/>
      <c r="C988" s="37"/>
      <c r="D988" s="37"/>
      <c r="E988" s="37"/>
      <c r="F988" s="37"/>
      <c r="G988" s="37"/>
      <c r="H988" s="37"/>
      <c r="I988" s="37"/>
      <c r="J988" s="37"/>
      <c r="K988" s="37"/>
      <c r="L988" s="37"/>
      <c r="M988" s="37"/>
      <c r="N988" s="37"/>
      <c r="O988" s="37"/>
      <c r="P988" s="65"/>
      <c r="Q988" s="37"/>
      <c r="R988" s="37"/>
      <c r="S988" s="37"/>
      <c r="T988" s="37"/>
      <c r="U988" s="37"/>
      <c r="V988" s="37"/>
      <c r="W988" s="37"/>
      <c r="X988" s="37"/>
      <c r="Y988" s="37"/>
      <c r="Z988" s="37"/>
    </row>
    <row r="989" spans="2:26" x14ac:dyDescent="0.2">
      <c r="B989" s="37"/>
      <c r="C989" s="37"/>
      <c r="D989" s="37"/>
      <c r="E989" s="37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65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 spans="2:26" x14ac:dyDescent="0.2">
      <c r="B990" s="37"/>
      <c r="C990" s="37"/>
      <c r="D990" s="37"/>
      <c r="E990" s="37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65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 spans="2:26" x14ac:dyDescent="0.2">
      <c r="B991" s="37"/>
      <c r="C991" s="37"/>
      <c r="D991" s="37"/>
      <c r="E991" s="37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65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  <row r="992" spans="2:26" x14ac:dyDescent="0.2">
      <c r="B992" s="37"/>
      <c r="C992" s="37"/>
      <c r="D992" s="37"/>
      <c r="E992" s="37"/>
      <c r="F992" s="37"/>
      <c r="G992" s="37"/>
      <c r="H992" s="37"/>
      <c r="I992" s="37"/>
      <c r="J992" s="37"/>
      <c r="K992" s="37"/>
      <c r="L992" s="37"/>
      <c r="M992" s="37"/>
      <c r="N992" s="37"/>
      <c r="O992" s="37"/>
      <c r="P992" s="65"/>
      <c r="Q992" s="37"/>
      <c r="R992" s="37"/>
      <c r="S992" s="37"/>
      <c r="T992" s="37"/>
      <c r="U992" s="37"/>
      <c r="V992" s="37"/>
      <c r="W992" s="37"/>
      <c r="X992" s="37"/>
      <c r="Y992" s="37"/>
      <c r="Z992" s="37"/>
    </row>
    <row r="993" spans="2:26" x14ac:dyDescent="0.2">
      <c r="B993" s="37"/>
      <c r="C993" s="37"/>
      <c r="D993" s="37"/>
      <c r="E993" s="37"/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65"/>
      <c r="Q993" s="37"/>
      <c r="R993" s="37"/>
      <c r="S993" s="37"/>
      <c r="T993" s="37"/>
      <c r="U993" s="37"/>
      <c r="V993" s="37"/>
      <c r="W993" s="37"/>
      <c r="X993" s="37"/>
      <c r="Y993" s="37"/>
      <c r="Z993" s="37"/>
    </row>
    <row r="994" spans="2:26" x14ac:dyDescent="0.2">
      <c r="B994" s="37"/>
      <c r="C994" s="37"/>
      <c r="D994" s="37"/>
      <c r="E994" s="37"/>
      <c r="F994" s="37"/>
      <c r="G994" s="37"/>
      <c r="H994" s="37"/>
      <c r="I994" s="37"/>
      <c r="J994" s="37"/>
      <c r="K994" s="37"/>
      <c r="L994" s="37"/>
      <c r="M994" s="37"/>
      <c r="N994" s="37"/>
      <c r="O994" s="37"/>
      <c r="P994" s="65"/>
      <c r="Q994" s="37"/>
      <c r="R994" s="37"/>
      <c r="S994" s="37"/>
      <c r="T994" s="37"/>
      <c r="U994" s="37"/>
      <c r="V994" s="37"/>
      <c r="W994" s="37"/>
      <c r="X994" s="37"/>
      <c r="Y994" s="37"/>
      <c r="Z994" s="37"/>
    </row>
    <row r="995" spans="2:26" x14ac:dyDescent="0.2">
      <c r="B995" s="37"/>
      <c r="C995" s="37"/>
      <c r="D995" s="37"/>
      <c r="E995" s="37"/>
      <c r="F995" s="37"/>
      <c r="G995" s="37"/>
      <c r="H995" s="37"/>
      <c r="I995" s="37"/>
      <c r="J995" s="37"/>
      <c r="K995" s="37"/>
      <c r="L995" s="37"/>
      <c r="M995" s="37"/>
      <c r="N995" s="37"/>
      <c r="O995" s="37"/>
      <c r="P995" s="65"/>
      <c r="Q995" s="37"/>
      <c r="R995" s="37"/>
      <c r="S995" s="37"/>
      <c r="T995" s="37"/>
      <c r="U995" s="37"/>
      <c r="V995" s="37"/>
      <c r="W995" s="37"/>
      <c r="X995" s="37"/>
      <c r="Y995" s="37"/>
      <c r="Z995" s="37"/>
    </row>
    <row r="996" spans="2:26" x14ac:dyDescent="0.2">
      <c r="B996" s="37"/>
      <c r="C996" s="37"/>
      <c r="D996" s="37"/>
      <c r="E996" s="37"/>
      <c r="F996" s="37"/>
      <c r="G996" s="37"/>
      <c r="H996" s="37"/>
      <c r="I996" s="37"/>
      <c r="J996" s="37"/>
      <c r="K996" s="37"/>
      <c r="L996" s="37"/>
      <c r="M996" s="37"/>
      <c r="N996" s="37"/>
      <c r="O996" s="37"/>
      <c r="P996" s="65"/>
      <c r="Q996" s="37"/>
      <c r="R996" s="37"/>
      <c r="S996" s="37"/>
      <c r="T996" s="37"/>
      <c r="U996" s="37"/>
      <c r="V996" s="37"/>
      <c r="W996" s="37"/>
      <c r="X996" s="37"/>
      <c r="Y996" s="37"/>
      <c r="Z996" s="37"/>
    </row>
    <row r="997" spans="2:26" x14ac:dyDescent="0.2">
      <c r="B997" s="37"/>
      <c r="C997" s="37"/>
      <c r="D997" s="37"/>
      <c r="E997" s="37"/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65"/>
      <c r="Q997" s="37"/>
      <c r="R997" s="37"/>
      <c r="S997" s="37"/>
      <c r="T997" s="37"/>
      <c r="U997" s="37"/>
      <c r="V997" s="37"/>
      <c r="W997" s="37"/>
      <c r="X997" s="37"/>
      <c r="Y997" s="37"/>
      <c r="Z997" s="37"/>
    </row>
    <row r="998" spans="2:26" x14ac:dyDescent="0.2">
      <c r="B998" s="37"/>
      <c r="C998" s="37"/>
      <c r="D998" s="37"/>
      <c r="E998" s="37"/>
      <c r="F998" s="37"/>
      <c r="G998" s="37"/>
      <c r="H998" s="37"/>
      <c r="I998" s="37"/>
      <c r="J998" s="37"/>
      <c r="K998" s="37"/>
      <c r="L998" s="37"/>
      <c r="M998" s="37"/>
      <c r="N998" s="37"/>
      <c r="O998" s="37"/>
      <c r="P998" s="65"/>
      <c r="Q998" s="37"/>
      <c r="R998" s="37"/>
      <c r="S998" s="37"/>
      <c r="T998" s="37"/>
      <c r="U998" s="37"/>
      <c r="V998" s="37"/>
      <c r="W998" s="37"/>
      <c r="X998" s="37"/>
      <c r="Y998" s="37"/>
      <c r="Z998" s="37"/>
    </row>
    <row r="999" spans="2:26" x14ac:dyDescent="0.2">
      <c r="B999" s="37"/>
      <c r="C999" s="37"/>
      <c r="D999" s="37"/>
      <c r="E999" s="37"/>
      <c r="F999" s="37"/>
      <c r="G999" s="37"/>
      <c r="H999" s="37"/>
      <c r="I999" s="37"/>
      <c r="J999" s="37"/>
      <c r="K999" s="37"/>
      <c r="L999" s="37"/>
      <c r="M999" s="37"/>
      <c r="N999" s="37"/>
      <c r="O999" s="37"/>
      <c r="P999" s="65"/>
      <c r="Q999" s="37"/>
      <c r="R999" s="37"/>
      <c r="S999" s="37"/>
      <c r="T999" s="37"/>
      <c r="U999" s="37"/>
      <c r="V999" s="37"/>
      <c r="W999" s="37"/>
      <c r="X999" s="37"/>
      <c r="Y999" s="37"/>
      <c r="Z999" s="37"/>
    </row>
    <row r="1000" spans="2:26" x14ac:dyDescent="0.2">
      <c r="B1000" s="37"/>
      <c r="C1000" s="37"/>
      <c r="D1000" s="37"/>
      <c r="E1000" s="37"/>
      <c r="F1000" s="37"/>
      <c r="G1000" s="37"/>
      <c r="H1000" s="37"/>
      <c r="I1000" s="37"/>
      <c r="J1000" s="37"/>
      <c r="K1000" s="37"/>
      <c r="L1000" s="37"/>
      <c r="M1000" s="37"/>
      <c r="N1000" s="37"/>
      <c r="O1000" s="37"/>
      <c r="P1000" s="65"/>
      <c r="Q1000" s="37"/>
      <c r="R1000" s="37"/>
      <c r="S1000" s="37"/>
      <c r="T1000" s="37"/>
      <c r="U1000" s="37"/>
      <c r="V1000" s="37"/>
      <c r="W1000" s="37"/>
      <c r="X1000" s="37"/>
      <c r="Y1000" s="37"/>
      <c r="Z1000" s="37"/>
    </row>
    <row r="1001" spans="2:26" x14ac:dyDescent="0.2">
      <c r="B1001" s="37"/>
      <c r="C1001" s="37"/>
      <c r="D1001" s="37"/>
      <c r="E1001" s="37"/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65"/>
      <c r="Q1001" s="37"/>
      <c r="R1001" s="37"/>
      <c r="S1001" s="37"/>
      <c r="T1001" s="37"/>
      <c r="U1001" s="37"/>
      <c r="V1001" s="37"/>
      <c r="W1001" s="37"/>
      <c r="X1001" s="37"/>
      <c r="Y1001" s="37"/>
      <c r="Z1001" s="37"/>
    </row>
    <row r="1002" spans="2:26" x14ac:dyDescent="0.2">
      <c r="B1002" s="37"/>
      <c r="C1002" s="37"/>
      <c r="D1002" s="37"/>
      <c r="E1002" s="37"/>
      <c r="F1002" s="37"/>
      <c r="G1002" s="37"/>
      <c r="H1002" s="37"/>
      <c r="I1002" s="37"/>
      <c r="J1002" s="37"/>
      <c r="K1002" s="37"/>
      <c r="L1002" s="37"/>
      <c r="M1002" s="37"/>
      <c r="N1002" s="37"/>
      <c r="O1002" s="37"/>
      <c r="P1002" s="65"/>
      <c r="Q1002" s="37"/>
      <c r="R1002" s="37"/>
      <c r="S1002" s="37"/>
      <c r="T1002" s="37"/>
      <c r="U1002" s="37"/>
      <c r="V1002" s="37"/>
      <c r="W1002" s="37"/>
      <c r="X1002" s="37"/>
      <c r="Y1002" s="37"/>
      <c r="Z1002" s="37"/>
    </row>
    <row r="1003" spans="2:26" x14ac:dyDescent="0.2">
      <c r="B1003" s="37"/>
      <c r="C1003" s="37"/>
      <c r="D1003" s="37"/>
      <c r="E1003" s="37"/>
      <c r="F1003" s="37"/>
      <c r="G1003" s="37"/>
      <c r="H1003" s="37"/>
      <c r="I1003" s="37"/>
      <c r="J1003" s="37"/>
      <c r="K1003" s="37"/>
      <c r="L1003" s="37"/>
      <c r="M1003" s="37"/>
      <c r="N1003" s="37"/>
      <c r="O1003" s="37"/>
      <c r="P1003" s="65"/>
      <c r="Q1003" s="37"/>
      <c r="R1003" s="37"/>
      <c r="S1003" s="37"/>
      <c r="T1003" s="37"/>
      <c r="U1003" s="37"/>
      <c r="V1003" s="37"/>
      <c r="W1003" s="37"/>
      <c r="X1003" s="37"/>
      <c r="Y1003" s="37"/>
      <c r="Z1003" s="37"/>
    </row>
    <row r="1004" spans="2:26" x14ac:dyDescent="0.2">
      <c r="B1004" s="37"/>
      <c r="C1004" s="37"/>
      <c r="D1004" s="37"/>
      <c r="E1004" s="37"/>
      <c r="F1004" s="37"/>
      <c r="G1004" s="37"/>
      <c r="H1004" s="37"/>
      <c r="I1004" s="37"/>
      <c r="J1004" s="37"/>
      <c r="K1004" s="37"/>
      <c r="L1004" s="37"/>
      <c r="M1004" s="37"/>
      <c r="N1004" s="37"/>
      <c r="O1004" s="37"/>
      <c r="P1004" s="65"/>
      <c r="Q1004" s="37"/>
      <c r="R1004" s="37"/>
      <c r="S1004" s="37"/>
      <c r="T1004" s="37"/>
      <c r="U1004" s="37"/>
      <c r="V1004" s="37"/>
      <c r="W1004" s="37"/>
      <c r="X1004" s="37"/>
      <c r="Y1004" s="37"/>
      <c r="Z1004" s="37"/>
    </row>
    <row r="1005" spans="2:26" x14ac:dyDescent="0.2">
      <c r="B1005" s="37"/>
      <c r="C1005" s="37"/>
      <c r="D1005" s="37"/>
      <c r="E1005" s="37"/>
      <c r="F1005" s="37"/>
      <c r="G1005" s="37"/>
      <c r="H1005" s="37"/>
      <c r="I1005" s="37"/>
      <c r="J1005" s="37"/>
      <c r="K1005" s="37"/>
      <c r="L1005" s="37"/>
      <c r="M1005" s="37"/>
      <c r="N1005" s="37"/>
      <c r="O1005" s="37"/>
      <c r="P1005" s="65"/>
      <c r="Q1005" s="37"/>
      <c r="R1005" s="37"/>
      <c r="S1005" s="37"/>
      <c r="T1005" s="37"/>
      <c r="U1005" s="37"/>
      <c r="V1005" s="37"/>
      <c r="W1005" s="37"/>
      <c r="X1005" s="37"/>
      <c r="Y1005" s="37"/>
      <c r="Z1005" s="37"/>
    </row>
    <row r="1006" spans="2:26" x14ac:dyDescent="0.2">
      <c r="B1006" s="37"/>
      <c r="C1006" s="37"/>
      <c r="D1006" s="37"/>
      <c r="E1006" s="37"/>
      <c r="F1006" s="37"/>
      <c r="G1006" s="37"/>
      <c r="H1006" s="37"/>
      <c r="I1006" s="37"/>
      <c r="J1006" s="37"/>
      <c r="K1006" s="37"/>
      <c r="L1006" s="37"/>
      <c r="M1006" s="37"/>
      <c r="N1006" s="37"/>
      <c r="O1006" s="37"/>
      <c r="P1006" s="65"/>
      <c r="Q1006" s="37"/>
      <c r="R1006" s="37"/>
      <c r="S1006" s="37"/>
      <c r="T1006" s="37"/>
      <c r="U1006" s="37"/>
      <c r="V1006" s="37"/>
      <c r="W1006" s="37"/>
      <c r="X1006" s="37"/>
      <c r="Y1006" s="37"/>
      <c r="Z1006" s="37"/>
    </row>
    <row r="1007" spans="2:26" x14ac:dyDescent="0.2">
      <c r="B1007" s="37"/>
      <c r="C1007" s="37"/>
      <c r="D1007" s="37"/>
      <c r="E1007" s="37"/>
      <c r="F1007" s="37"/>
      <c r="G1007" s="37"/>
      <c r="H1007" s="37"/>
      <c r="I1007" s="37"/>
      <c r="J1007" s="37"/>
      <c r="K1007" s="37"/>
      <c r="L1007" s="37"/>
      <c r="M1007" s="37"/>
      <c r="N1007" s="37"/>
      <c r="O1007" s="37"/>
      <c r="P1007" s="65"/>
      <c r="Q1007" s="37"/>
      <c r="R1007" s="37"/>
      <c r="S1007" s="37"/>
      <c r="T1007" s="37"/>
      <c r="U1007" s="37"/>
      <c r="V1007" s="37"/>
      <c r="W1007" s="37"/>
      <c r="X1007" s="37"/>
      <c r="Y1007" s="37"/>
      <c r="Z1007" s="37"/>
    </row>
    <row r="1008" spans="2:26" x14ac:dyDescent="0.2">
      <c r="B1008" s="37"/>
      <c r="C1008" s="37"/>
      <c r="D1008" s="37"/>
      <c r="E1008" s="37"/>
      <c r="F1008" s="37"/>
      <c r="G1008" s="37"/>
      <c r="H1008" s="37"/>
      <c r="I1008" s="37"/>
      <c r="J1008" s="37"/>
      <c r="K1008" s="37"/>
      <c r="L1008" s="37"/>
      <c r="M1008" s="37"/>
      <c r="N1008" s="37"/>
      <c r="O1008" s="37"/>
      <c r="P1008" s="65"/>
      <c r="Q1008" s="37"/>
      <c r="R1008" s="37"/>
      <c r="S1008" s="37"/>
      <c r="T1008" s="37"/>
      <c r="U1008" s="37"/>
      <c r="V1008" s="37"/>
      <c r="W1008" s="37"/>
      <c r="X1008" s="37"/>
      <c r="Y1008" s="37"/>
      <c r="Z1008" s="37"/>
    </row>
    <row r="1009" spans="2:26" x14ac:dyDescent="0.2">
      <c r="B1009" s="37"/>
      <c r="C1009" s="37"/>
      <c r="D1009" s="37"/>
      <c r="E1009" s="37"/>
      <c r="F1009" s="37"/>
      <c r="G1009" s="37"/>
      <c r="H1009" s="37"/>
      <c r="I1009" s="37"/>
      <c r="J1009" s="37"/>
      <c r="K1009" s="37"/>
      <c r="L1009" s="37"/>
      <c r="M1009" s="37"/>
      <c r="N1009" s="37"/>
      <c r="O1009" s="37"/>
      <c r="P1009" s="65"/>
      <c r="Q1009" s="37"/>
      <c r="R1009" s="37"/>
      <c r="S1009" s="37"/>
      <c r="T1009" s="37"/>
      <c r="U1009" s="37"/>
      <c r="V1009" s="37"/>
      <c r="W1009" s="37"/>
      <c r="X1009" s="37"/>
      <c r="Y1009" s="37"/>
      <c r="Z1009" s="37"/>
    </row>
    <row r="1010" spans="2:26" x14ac:dyDescent="0.2">
      <c r="B1010" s="37"/>
      <c r="C1010" s="37"/>
      <c r="D1010" s="37"/>
      <c r="E1010" s="37"/>
      <c r="F1010" s="37"/>
      <c r="G1010" s="37"/>
      <c r="H1010" s="37"/>
      <c r="I1010" s="37"/>
      <c r="J1010" s="37"/>
      <c r="K1010" s="37"/>
      <c r="L1010" s="37"/>
      <c r="M1010" s="37"/>
      <c r="N1010" s="37"/>
      <c r="O1010" s="37"/>
      <c r="P1010" s="65"/>
      <c r="Q1010" s="37"/>
      <c r="R1010" s="37"/>
      <c r="S1010" s="37"/>
      <c r="T1010" s="37"/>
      <c r="U1010" s="37"/>
      <c r="V1010" s="37"/>
      <c r="W1010" s="37"/>
      <c r="X1010" s="37"/>
      <c r="Y1010" s="37"/>
      <c r="Z1010" s="37"/>
    </row>
    <row r="1011" spans="2:26" x14ac:dyDescent="0.2">
      <c r="B1011" s="37"/>
      <c r="C1011" s="37"/>
      <c r="D1011" s="37"/>
      <c r="E1011" s="37"/>
      <c r="F1011" s="37"/>
      <c r="G1011" s="37"/>
      <c r="H1011" s="37"/>
      <c r="I1011" s="37"/>
      <c r="J1011" s="37"/>
      <c r="K1011" s="37"/>
      <c r="L1011" s="37"/>
      <c r="M1011" s="37"/>
      <c r="N1011" s="37"/>
      <c r="O1011" s="37"/>
      <c r="P1011" s="65"/>
      <c r="Q1011" s="37"/>
      <c r="R1011" s="37"/>
      <c r="S1011" s="37"/>
      <c r="T1011" s="37"/>
      <c r="U1011" s="37"/>
      <c r="V1011" s="37"/>
      <c r="W1011" s="37"/>
      <c r="X1011" s="37"/>
      <c r="Y1011" s="37"/>
      <c r="Z1011" s="37"/>
    </row>
    <row r="1012" spans="2:26" x14ac:dyDescent="0.2">
      <c r="B1012" s="37"/>
      <c r="C1012" s="37"/>
      <c r="D1012" s="37"/>
      <c r="E1012" s="37"/>
      <c r="F1012" s="37"/>
      <c r="G1012" s="37"/>
      <c r="H1012" s="37"/>
      <c r="I1012" s="37"/>
      <c r="J1012" s="37"/>
      <c r="K1012" s="37"/>
      <c r="L1012" s="37"/>
      <c r="M1012" s="37"/>
      <c r="N1012" s="37"/>
      <c r="O1012" s="37"/>
      <c r="P1012" s="65"/>
      <c r="Q1012" s="37"/>
      <c r="R1012" s="37"/>
      <c r="S1012" s="37"/>
      <c r="T1012" s="37"/>
      <c r="U1012" s="37"/>
      <c r="V1012" s="37"/>
      <c r="W1012" s="37"/>
      <c r="X1012" s="37"/>
      <c r="Y1012" s="37"/>
      <c r="Z1012" s="37"/>
    </row>
    <row r="1013" spans="2:26" x14ac:dyDescent="0.2">
      <c r="B1013" s="37"/>
      <c r="C1013" s="37"/>
      <c r="D1013" s="37"/>
      <c r="E1013" s="37"/>
      <c r="F1013" s="37"/>
      <c r="G1013" s="37"/>
      <c r="H1013" s="37"/>
      <c r="I1013" s="37"/>
      <c r="J1013" s="37"/>
      <c r="K1013" s="37"/>
      <c r="L1013" s="37"/>
      <c r="M1013" s="37"/>
      <c r="N1013" s="37"/>
      <c r="O1013" s="37"/>
      <c r="P1013" s="65"/>
      <c r="Q1013" s="37"/>
      <c r="R1013" s="37"/>
      <c r="S1013" s="37"/>
      <c r="T1013" s="37"/>
      <c r="U1013" s="37"/>
      <c r="V1013" s="37"/>
      <c r="W1013" s="37"/>
      <c r="X1013" s="37"/>
      <c r="Y1013" s="37"/>
      <c r="Z1013" s="37"/>
    </row>
    <row r="1014" spans="2:26" x14ac:dyDescent="0.2">
      <c r="B1014" s="37"/>
      <c r="C1014" s="37"/>
      <c r="D1014" s="37"/>
      <c r="E1014" s="37"/>
      <c r="F1014" s="37"/>
      <c r="G1014" s="37"/>
      <c r="H1014" s="37"/>
      <c r="I1014" s="37"/>
      <c r="J1014" s="37"/>
      <c r="K1014" s="37"/>
      <c r="L1014" s="37"/>
      <c r="M1014" s="37"/>
      <c r="N1014" s="37"/>
      <c r="O1014" s="37"/>
      <c r="P1014" s="65"/>
      <c r="Q1014" s="37"/>
      <c r="R1014" s="37"/>
      <c r="S1014" s="37"/>
      <c r="T1014" s="37"/>
      <c r="U1014" s="37"/>
      <c r="V1014" s="37"/>
      <c r="W1014" s="37"/>
      <c r="X1014" s="37"/>
      <c r="Y1014" s="37"/>
      <c r="Z1014" s="37"/>
    </row>
    <row r="1015" spans="2:26" x14ac:dyDescent="0.2">
      <c r="B1015" s="37"/>
      <c r="C1015" s="37"/>
      <c r="D1015" s="37"/>
      <c r="E1015" s="37"/>
      <c r="F1015" s="37"/>
      <c r="G1015" s="37"/>
      <c r="H1015" s="37"/>
      <c r="I1015" s="37"/>
      <c r="J1015" s="37"/>
      <c r="K1015" s="37"/>
      <c r="L1015" s="37"/>
      <c r="M1015" s="37"/>
      <c r="N1015" s="37"/>
      <c r="O1015" s="37"/>
      <c r="P1015" s="65"/>
      <c r="Q1015" s="37"/>
      <c r="R1015" s="37"/>
      <c r="S1015" s="37"/>
      <c r="T1015" s="37"/>
      <c r="U1015" s="37"/>
      <c r="V1015" s="37"/>
      <c r="W1015" s="37"/>
      <c r="X1015" s="37"/>
      <c r="Y1015" s="37"/>
      <c r="Z1015" s="37"/>
    </row>
    <row r="1016" spans="2:26" x14ac:dyDescent="0.2">
      <c r="B1016" s="37"/>
      <c r="C1016" s="37"/>
      <c r="D1016" s="37"/>
      <c r="E1016" s="37"/>
      <c r="F1016" s="37"/>
      <c r="G1016" s="37"/>
      <c r="H1016" s="37"/>
      <c r="I1016" s="37"/>
      <c r="J1016" s="37"/>
      <c r="K1016" s="37"/>
      <c r="L1016" s="37"/>
      <c r="M1016" s="37"/>
      <c r="N1016" s="37"/>
      <c r="O1016" s="37"/>
      <c r="P1016" s="65"/>
      <c r="Q1016" s="37"/>
      <c r="R1016" s="37"/>
      <c r="S1016" s="37"/>
      <c r="T1016" s="37"/>
      <c r="U1016" s="37"/>
      <c r="V1016" s="37"/>
      <c r="W1016" s="37"/>
      <c r="X1016" s="37"/>
      <c r="Y1016" s="37"/>
      <c r="Z1016" s="37"/>
    </row>
    <row r="1017" spans="2:26" x14ac:dyDescent="0.2">
      <c r="B1017" s="37"/>
      <c r="C1017" s="37"/>
      <c r="D1017" s="37"/>
      <c r="E1017" s="37"/>
      <c r="F1017" s="37"/>
      <c r="G1017" s="37"/>
      <c r="H1017" s="37"/>
      <c r="I1017" s="37"/>
      <c r="J1017" s="37"/>
      <c r="K1017" s="37"/>
      <c r="L1017" s="37"/>
      <c r="M1017" s="37"/>
      <c r="N1017" s="37"/>
      <c r="O1017" s="37"/>
      <c r="P1017" s="65"/>
      <c r="Q1017" s="37"/>
      <c r="R1017" s="37"/>
      <c r="S1017" s="37"/>
      <c r="T1017" s="37"/>
      <c r="U1017" s="37"/>
      <c r="V1017" s="37"/>
      <c r="W1017" s="37"/>
      <c r="X1017" s="37"/>
      <c r="Y1017" s="37"/>
      <c r="Z1017" s="37"/>
    </row>
    <row r="1018" spans="2:26" x14ac:dyDescent="0.2">
      <c r="B1018" s="37"/>
      <c r="C1018" s="37"/>
      <c r="D1018" s="37"/>
      <c r="E1018" s="37"/>
      <c r="F1018" s="37"/>
      <c r="G1018" s="37"/>
      <c r="H1018" s="37"/>
      <c r="I1018" s="37"/>
      <c r="J1018" s="37"/>
      <c r="K1018" s="37"/>
      <c r="L1018" s="37"/>
      <c r="M1018" s="37"/>
      <c r="N1018" s="37"/>
      <c r="O1018" s="37"/>
      <c r="P1018" s="65"/>
      <c r="Q1018" s="37"/>
      <c r="R1018" s="37"/>
      <c r="S1018" s="37"/>
      <c r="T1018" s="37"/>
      <c r="U1018" s="37"/>
      <c r="V1018" s="37"/>
      <c r="W1018" s="37"/>
      <c r="X1018" s="37"/>
      <c r="Y1018" s="37"/>
      <c r="Z1018" s="37"/>
    </row>
    <row r="1019" spans="2:26" x14ac:dyDescent="0.2">
      <c r="B1019" s="37"/>
      <c r="C1019" s="37"/>
      <c r="D1019" s="37"/>
      <c r="E1019" s="37"/>
      <c r="F1019" s="37"/>
      <c r="G1019" s="37"/>
      <c r="H1019" s="37"/>
      <c r="I1019" s="37"/>
      <c r="J1019" s="37"/>
      <c r="K1019" s="37"/>
      <c r="L1019" s="37"/>
      <c r="M1019" s="37"/>
      <c r="N1019" s="37"/>
      <c r="O1019" s="37"/>
      <c r="P1019" s="65"/>
      <c r="Q1019" s="37"/>
      <c r="R1019" s="37"/>
      <c r="S1019" s="37"/>
      <c r="T1019" s="37"/>
      <c r="U1019" s="37"/>
      <c r="V1019" s="37"/>
      <c r="W1019" s="37"/>
      <c r="X1019" s="37"/>
      <c r="Y1019" s="37"/>
      <c r="Z1019" s="37"/>
    </row>
    <row r="1020" spans="2:26" x14ac:dyDescent="0.2">
      <c r="B1020" s="37"/>
      <c r="C1020" s="37"/>
      <c r="D1020" s="37"/>
      <c r="E1020" s="37"/>
      <c r="F1020" s="37"/>
      <c r="G1020" s="37"/>
      <c r="H1020" s="37"/>
      <c r="I1020" s="37"/>
      <c r="J1020" s="37"/>
      <c r="K1020" s="37"/>
      <c r="L1020" s="37"/>
      <c r="M1020" s="37"/>
      <c r="N1020" s="37"/>
      <c r="O1020" s="37"/>
      <c r="P1020" s="65"/>
      <c r="Q1020" s="37"/>
      <c r="R1020" s="37"/>
      <c r="S1020" s="37"/>
      <c r="T1020" s="37"/>
      <c r="U1020" s="37"/>
      <c r="V1020" s="37"/>
      <c r="W1020" s="37"/>
      <c r="X1020" s="37"/>
      <c r="Y1020" s="37"/>
      <c r="Z1020" s="37"/>
    </row>
    <row r="1021" spans="2:26" x14ac:dyDescent="0.2">
      <c r="B1021" s="37"/>
      <c r="C1021" s="37"/>
      <c r="D1021" s="37"/>
      <c r="E1021" s="37"/>
      <c r="F1021" s="37"/>
      <c r="G1021" s="37"/>
      <c r="H1021" s="37"/>
      <c r="I1021" s="37"/>
      <c r="J1021" s="37"/>
      <c r="K1021" s="37"/>
      <c r="L1021" s="37"/>
      <c r="M1021" s="37"/>
      <c r="N1021" s="37"/>
      <c r="O1021" s="37"/>
      <c r="P1021" s="65"/>
      <c r="Q1021" s="37"/>
      <c r="R1021" s="37"/>
      <c r="S1021" s="37"/>
      <c r="T1021" s="37"/>
      <c r="U1021" s="37"/>
      <c r="V1021" s="37"/>
      <c r="W1021" s="37"/>
      <c r="X1021" s="37"/>
      <c r="Y1021" s="37"/>
      <c r="Z1021" s="37"/>
    </row>
    <row r="1022" spans="2:26" x14ac:dyDescent="0.2">
      <c r="B1022" s="37"/>
      <c r="C1022" s="37"/>
      <c r="D1022" s="37"/>
      <c r="E1022" s="37"/>
      <c r="F1022" s="37"/>
      <c r="G1022" s="37"/>
      <c r="H1022" s="37"/>
      <c r="I1022" s="37"/>
      <c r="J1022" s="37"/>
      <c r="K1022" s="37"/>
      <c r="L1022" s="37"/>
      <c r="M1022" s="37"/>
      <c r="N1022" s="37"/>
      <c r="O1022" s="37"/>
      <c r="P1022" s="65"/>
      <c r="Q1022" s="37"/>
      <c r="R1022" s="37"/>
      <c r="S1022" s="37"/>
      <c r="T1022" s="37"/>
      <c r="U1022" s="37"/>
      <c r="V1022" s="37"/>
      <c r="W1022" s="37"/>
      <c r="X1022" s="37"/>
      <c r="Y1022" s="37"/>
      <c r="Z1022" s="37"/>
    </row>
    <row r="1023" spans="2:26" x14ac:dyDescent="0.2">
      <c r="B1023" s="37"/>
      <c r="C1023" s="37"/>
      <c r="D1023" s="37"/>
      <c r="E1023" s="37"/>
      <c r="F1023" s="37"/>
      <c r="G1023" s="37"/>
      <c r="H1023" s="37"/>
      <c r="I1023" s="37"/>
      <c r="J1023" s="37"/>
      <c r="K1023" s="37"/>
      <c r="L1023" s="37"/>
      <c r="M1023" s="37"/>
      <c r="N1023" s="37"/>
      <c r="O1023" s="37"/>
      <c r="P1023" s="65"/>
      <c r="Q1023" s="37"/>
      <c r="R1023" s="37"/>
      <c r="S1023" s="37"/>
      <c r="T1023" s="37"/>
      <c r="U1023" s="37"/>
      <c r="V1023" s="37"/>
      <c r="W1023" s="37"/>
      <c r="X1023" s="37"/>
      <c r="Y1023" s="37"/>
      <c r="Z1023" s="37"/>
    </row>
    <row r="1024" spans="2:26" x14ac:dyDescent="0.2">
      <c r="B1024" s="37"/>
      <c r="C1024" s="37"/>
      <c r="D1024" s="37"/>
      <c r="E1024" s="37"/>
      <c r="F1024" s="37"/>
      <c r="G1024" s="37"/>
      <c r="H1024" s="37"/>
      <c r="I1024" s="37"/>
      <c r="J1024" s="37"/>
      <c r="K1024" s="37"/>
      <c r="L1024" s="37"/>
      <c r="M1024" s="37"/>
      <c r="N1024" s="37"/>
      <c r="O1024" s="37"/>
      <c r="P1024" s="65"/>
      <c r="Q1024" s="37"/>
      <c r="R1024" s="37"/>
      <c r="S1024" s="37"/>
      <c r="T1024" s="37"/>
      <c r="U1024" s="37"/>
      <c r="V1024" s="37"/>
      <c r="W1024" s="37"/>
      <c r="X1024" s="37"/>
      <c r="Y1024" s="37"/>
      <c r="Z1024" s="37"/>
    </row>
    <row r="1025" spans="2:26" x14ac:dyDescent="0.2">
      <c r="B1025" s="37"/>
      <c r="C1025" s="37"/>
      <c r="D1025" s="37"/>
      <c r="E1025" s="37"/>
      <c r="F1025" s="37"/>
      <c r="G1025" s="37"/>
      <c r="H1025" s="37"/>
      <c r="I1025" s="37"/>
      <c r="J1025" s="37"/>
      <c r="K1025" s="37"/>
      <c r="L1025" s="37"/>
      <c r="M1025" s="37"/>
      <c r="N1025" s="37"/>
      <c r="O1025" s="37"/>
      <c r="P1025" s="65"/>
      <c r="Q1025" s="37"/>
      <c r="R1025" s="37"/>
      <c r="S1025" s="37"/>
      <c r="T1025" s="37"/>
      <c r="U1025" s="37"/>
      <c r="V1025" s="37"/>
      <c r="W1025" s="37"/>
      <c r="X1025" s="37"/>
      <c r="Y1025" s="37"/>
      <c r="Z1025" s="37"/>
    </row>
    <row r="1026" spans="2:26" x14ac:dyDescent="0.2">
      <c r="B1026" s="37"/>
      <c r="C1026" s="37"/>
      <c r="D1026" s="37"/>
      <c r="E1026" s="37"/>
      <c r="F1026" s="37"/>
      <c r="G1026" s="37"/>
      <c r="H1026" s="37"/>
      <c r="I1026" s="37"/>
      <c r="J1026" s="37"/>
      <c r="K1026" s="37"/>
      <c r="L1026" s="37"/>
      <c r="M1026" s="37"/>
      <c r="N1026" s="37"/>
      <c r="O1026" s="37"/>
      <c r="P1026" s="65"/>
      <c r="Q1026" s="37"/>
      <c r="R1026" s="37"/>
      <c r="S1026" s="37"/>
      <c r="T1026" s="37"/>
      <c r="U1026" s="37"/>
      <c r="V1026" s="37"/>
      <c r="W1026" s="37"/>
      <c r="X1026" s="37"/>
      <c r="Y1026" s="37"/>
      <c r="Z1026" s="37"/>
    </row>
    <row r="1027" spans="2:26" x14ac:dyDescent="0.2">
      <c r="B1027" s="37"/>
      <c r="C1027" s="37"/>
      <c r="D1027" s="37"/>
      <c r="E1027" s="37"/>
      <c r="F1027" s="37"/>
      <c r="G1027" s="37"/>
      <c r="H1027" s="37"/>
      <c r="I1027" s="37"/>
      <c r="J1027" s="37"/>
      <c r="K1027" s="37"/>
      <c r="L1027" s="37"/>
      <c r="M1027" s="37"/>
      <c r="N1027" s="37"/>
      <c r="O1027" s="37"/>
      <c r="P1027" s="65"/>
      <c r="Q1027" s="37"/>
      <c r="R1027" s="37"/>
      <c r="S1027" s="37"/>
      <c r="T1027" s="37"/>
      <c r="U1027" s="37"/>
      <c r="V1027" s="37"/>
      <c r="W1027" s="37"/>
      <c r="X1027" s="37"/>
      <c r="Y1027" s="37"/>
      <c r="Z1027" s="37"/>
    </row>
    <row r="1028" spans="2:26" x14ac:dyDescent="0.2">
      <c r="B1028" s="37"/>
      <c r="C1028" s="37"/>
      <c r="D1028" s="37"/>
      <c r="E1028" s="37"/>
      <c r="F1028" s="37"/>
      <c r="G1028" s="37"/>
      <c r="H1028" s="37"/>
      <c r="I1028" s="37"/>
      <c r="J1028" s="37"/>
      <c r="K1028" s="37"/>
      <c r="L1028" s="37"/>
      <c r="M1028" s="37"/>
      <c r="N1028" s="37"/>
      <c r="O1028" s="37"/>
      <c r="P1028" s="65"/>
      <c r="Q1028" s="37"/>
      <c r="R1028" s="37"/>
      <c r="S1028" s="37"/>
      <c r="T1028" s="37"/>
      <c r="U1028" s="37"/>
      <c r="V1028" s="37"/>
      <c r="W1028" s="37"/>
      <c r="X1028" s="37"/>
      <c r="Y1028" s="37"/>
      <c r="Z1028" s="37"/>
    </row>
    <row r="1029" spans="2:26" x14ac:dyDescent="0.2">
      <c r="B1029" s="37"/>
      <c r="C1029" s="37"/>
      <c r="D1029" s="37"/>
      <c r="E1029" s="37"/>
      <c r="F1029" s="37"/>
      <c r="G1029" s="37"/>
      <c r="H1029" s="37"/>
      <c r="I1029" s="37"/>
      <c r="J1029" s="37"/>
      <c r="K1029" s="37"/>
      <c r="L1029" s="37"/>
      <c r="M1029" s="37"/>
      <c r="N1029" s="37"/>
      <c r="O1029" s="37"/>
      <c r="P1029" s="65"/>
      <c r="Q1029" s="37"/>
      <c r="R1029" s="37"/>
      <c r="S1029" s="37"/>
      <c r="T1029" s="37"/>
      <c r="U1029" s="37"/>
      <c r="V1029" s="37"/>
      <c r="W1029" s="37"/>
      <c r="X1029" s="37"/>
      <c r="Y1029" s="37"/>
      <c r="Z1029" s="37"/>
    </row>
    <row r="1030" spans="2:26" x14ac:dyDescent="0.2">
      <c r="B1030" s="37"/>
      <c r="C1030" s="37"/>
      <c r="D1030" s="37"/>
      <c r="E1030" s="37"/>
      <c r="F1030" s="37"/>
      <c r="G1030" s="37"/>
      <c r="H1030" s="37"/>
      <c r="I1030" s="37"/>
      <c r="J1030" s="37"/>
      <c r="K1030" s="37"/>
      <c r="L1030" s="37"/>
      <c r="M1030" s="37"/>
      <c r="N1030" s="37"/>
      <c r="O1030" s="37"/>
      <c r="P1030" s="65"/>
      <c r="Q1030" s="37"/>
      <c r="R1030" s="37"/>
      <c r="S1030" s="37"/>
      <c r="T1030" s="37"/>
      <c r="U1030" s="37"/>
      <c r="V1030" s="37"/>
      <c r="W1030" s="37"/>
      <c r="X1030" s="37"/>
      <c r="Y1030" s="37"/>
      <c r="Z1030" s="37"/>
    </row>
    <row r="1031" spans="2:26" x14ac:dyDescent="0.2">
      <c r="B1031" s="37"/>
      <c r="C1031" s="37"/>
      <c r="D1031" s="37"/>
      <c r="E1031" s="37"/>
      <c r="F1031" s="37"/>
      <c r="G1031" s="37"/>
      <c r="H1031" s="37"/>
      <c r="I1031" s="37"/>
      <c r="J1031" s="37"/>
      <c r="K1031" s="37"/>
      <c r="L1031" s="37"/>
      <c r="M1031" s="37"/>
      <c r="N1031" s="37"/>
      <c r="O1031" s="37"/>
      <c r="P1031" s="65"/>
      <c r="Q1031" s="37"/>
      <c r="R1031" s="37"/>
      <c r="S1031" s="37"/>
      <c r="T1031" s="37"/>
      <c r="U1031" s="37"/>
      <c r="V1031" s="37"/>
      <c r="W1031" s="37"/>
      <c r="X1031" s="37"/>
      <c r="Y1031" s="37"/>
      <c r="Z1031" s="37"/>
    </row>
    <row r="1032" spans="2:26" x14ac:dyDescent="0.2">
      <c r="B1032" s="37"/>
      <c r="C1032" s="37"/>
      <c r="D1032" s="37"/>
      <c r="E1032" s="37"/>
      <c r="F1032" s="37"/>
      <c r="G1032" s="37"/>
      <c r="H1032" s="37"/>
      <c r="I1032" s="37"/>
      <c r="J1032" s="37"/>
      <c r="K1032" s="37"/>
      <c r="L1032" s="37"/>
      <c r="M1032" s="37"/>
      <c r="N1032" s="37"/>
      <c r="O1032" s="37"/>
      <c r="P1032" s="65"/>
      <c r="Q1032" s="37"/>
      <c r="R1032" s="37"/>
      <c r="S1032" s="37"/>
      <c r="T1032" s="37"/>
      <c r="U1032" s="37"/>
      <c r="V1032" s="37"/>
      <c r="W1032" s="37"/>
      <c r="X1032" s="37"/>
      <c r="Y1032" s="37"/>
      <c r="Z1032" s="37"/>
    </row>
    <row r="1033" spans="2:26" x14ac:dyDescent="0.2">
      <c r="B1033" s="37"/>
      <c r="C1033" s="37"/>
      <c r="D1033" s="37"/>
      <c r="E1033" s="37"/>
      <c r="F1033" s="37"/>
      <c r="G1033" s="37"/>
      <c r="H1033" s="37"/>
      <c r="I1033" s="37"/>
      <c r="J1033" s="37"/>
      <c r="K1033" s="37"/>
      <c r="L1033" s="37"/>
      <c r="M1033" s="37"/>
      <c r="N1033" s="37"/>
      <c r="O1033" s="37"/>
      <c r="P1033" s="65"/>
      <c r="Q1033" s="37"/>
      <c r="R1033" s="37"/>
      <c r="S1033" s="37"/>
      <c r="T1033" s="37"/>
      <c r="U1033" s="37"/>
      <c r="V1033" s="37"/>
      <c r="W1033" s="37"/>
      <c r="X1033" s="37"/>
      <c r="Y1033" s="37"/>
      <c r="Z1033" s="37"/>
    </row>
    <row r="1034" spans="2:26" x14ac:dyDescent="0.2">
      <c r="B1034" s="37"/>
      <c r="C1034" s="37"/>
      <c r="D1034" s="37"/>
      <c r="E1034" s="37"/>
      <c r="F1034" s="37"/>
      <c r="G1034" s="37"/>
      <c r="H1034" s="37"/>
      <c r="I1034" s="37"/>
      <c r="J1034" s="37"/>
      <c r="K1034" s="37"/>
      <c r="L1034" s="37"/>
      <c r="M1034" s="37"/>
      <c r="N1034" s="37"/>
      <c r="O1034" s="37"/>
      <c r="P1034" s="65"/>
      <c r="Q1034" s="37"/>
      <c r="R1034" s="37"/>
      <c r="S1034" s="37"/>
      <c r="T1034" s="37"/>
      <c r="U1034" s="37"/>
      <c r="V1034" s="37"/>
      <c r="W1034" s="37"/>
      <c r="X1034" s="37"/>
      <c r="Y1034" s="37"/>
      <c r="Z1034" s="37"/>
    </row>
    <row r="1035" spans="2:26" x14ac:dyDescent="0.2">
      <c r="B1035" s="37"/>
      <c r="C1035" s="37"/>
      <c r="D1035" s="37"/>
      <c r="E1035" s="37"/>
      <c r="F1035" s="37"/>
      <c r="G1035" s="37"/>
      <c r="H1035" s="37"/>
      <c r="I1035" s="37"/>
      <c r="J1035" s="37"/>
      <c r="K1035" s="37"/>
      <c r="L1035" s="37"/>
      <c r="M1035" s="37"/>
      <c r="N1035" s="37"/>
      <c r="O1035" s="37"/>
      <c r="P1035" s="65"/>
      <c r="Q1035" s="37"/>
      <c r="R1035" s="37"/>
      <c r="S1035" s="37"/>
      <c r="T1035" s="37"/>
      <c r="U1035" s="37"/>
      <c r="V1035" s="37"/>
      <c r="W1035" s="37"/>
      <c r="X1035" s="37"/>
      <c r="Y1035" s="37"/>
      <c r="Z1035" s="37"/>
    </row>
    <row r="1036" spans="2:26" x14ac:dyDescent="0.2">
      <c r="B1036" s="37"/>
      <c r="C1036" s="37"/>
      <c r="D1036" s="37"/>
      <c r="E1036" s="37"/>
      <c r="F1036" s="37"/>
      <c r="G1036" s="37"/>
      <c r="H1036" s="37"/>
      <c r="I1036" s="37"/>
      <c r="J1036" s="37"/>
      <c r="K1036" s="37"/>
      <c r="L1036" s="37"/>
      <c r="M1036" s="37"/>
      <c r="N1036" s="37"/>
      <c r="O1036" s="37"/>
      <c r="P1036" s="65"/>
      <c r="Q1036" s="37"/>
      <c r="R1036" s="37"/>
      <c r="S1036" s="37"/>
      <c r="T1036" s="37"/>
      <c r="U1036" s="37"/>
      <c r="V1036" s="37"/>
      <c r="W1036" s="37"/>
      <c r="X1036" s="37"/>
      <c r="Y1036" s="37"/>
      <c r="Z1036" s="37"/>
    </row>
    <row r="1037" spans="2:26" x14ac:dyDescent="0.2">
      <c r="B1037" s="37"/>
      <c r="C1037" s="37"/>
      <c r="D1037" s="37"/>
      <c r="E1037" s="37"/>
      <c r="F1037" s="37"/>
      <c r="G1037" s="37"/>
      <c r="H1037" s="37"/>
      <c r="I1037" s="37"/>
      <c r="J1037" s="37"/>
      <c r="K1037" s="37"/>
      <c r="L1037" s="37"/>
      <c r="M1037" s="37"/>
      <c r="N1037" s="37"/>
      <c r="O1037" s="37"/>
      <c r="P1037" s="65"/>
      <c r="Q1037" s="37"/>
      <c r="R1037" s="37"/>
      <c r="S1037" s="37"/>
      <c r="T1037" s="37"/>
      <c r="U1037" s="37"/>
      <c r="V1037" s="37"/>
      <c r="W1037" s="37"/>
      <c r="X1037" s="37"/>
      <c r="Y1037" s="37"/>
      <c r="Z1037" s="37"/>
    </row>
    <row r="1038" spans="2:26" x14ac:dyDescent="0.2">
      <c r="B1038" s="37"/>
      <c r="C1038" s="37"/>
      <c r="D1038" s="37"/>
      <c r="E1038" s="37"/>
      <c r="F1038" s="37"/>
      <c r="G1038" s="37"/>
      <c r="H1038" s="37"/>
      <c r="I1038" s="37"/>
      <c r="J1038" s="37"/>
      <c r="K1038" s="37"/>
      <c r="L1038" s="37"/>
      <c r="M1038" s="37"/>
      <c r="N1038" s="37"/>
      <c r="O1038" s="37"/>
      <c r="P1038" s="65"/>
      <c r="Q1038" s="37"/>
      <c r="R1038" s="37"/>
      <c r="S1038" s="37"/>
      <c r="T1038" s="37"/>
      <c r="U1038" s="37"/>
      <c r="V1038" s="37"/>
      <c r="W1038" s="37"/>
      <c r="X1038" s="37"/>
      <c r="Y1038" s="37"/>
      <c r="Z1038" s="37"/>
    </row>
    <row r="1039" spans="2:26" x14ac:dyDescent="0.2">
      <c r="B1039" s="37"/>
      <c r="C1039" s="37"/>
      <c r="D1039" s="37"/>
      <c r="E1039" s="37"/>
      <c r="F1039" s="37"/>
      <c r="G1039" s="37"/>
      <c r="H1039" s="37"/>
      <c r="I1039" s="37"/>
      <c r="J1039" s="37"/>
      <c r="K1039" s="37"/>
      <c r="L1039" s="37"/>
      <c r="M1039" s="37"/>
      <c r="N1039" s="37"/>
      <c r="O1039" s="37"/>
      <c r="P1039" s="65"/>
      <c r="Q1039" s="37"/>
      <c r="R1039" s="37"/>
      <c r="S1039" s="37"/>
      <c r="T1039" s="37"/>
      <c r="U1039" s="37"/>
      <c r="V1039" s="37"/>
      <c r="W1039" s="37"/>
      <c r="X1039" s="37"/>
      <c r="Y1039" s="37"/>
      <c r="Z1039" s="37"/>
    </row>
    <row r="1040" spans="2:26" x14ac:dyDescent="0.2">
      <c r="B1040" s="37"/>
      <c r="C1040" s="37"/>
      <c r="D1040" s="37"/>
      <c r="E1040" s="37"/>
      <c r="F1040" s="37"/>
      <c r="G1040" s="37"/>
      <c r="H1040" s="37"/>
      <c r="I1040" s="37"/>
      <c r="J1040" s="37"/>
      <c r="K1040" s="37"/>
      <c r="L1040" s="37"/>
      <c r="M1040" s="37"/>
      <c r="N1040" s="37"/>
      <c r="O1040" s="37"/>
      <c r="P1040" s="65"/>
      <c r="Q1040" s="37"/>
      <c r="R1040" s="37"/>
      <c r="S1040" s="37"/>
      <c r="T1040" s="37"/>
      <c r="U1040" s="37"/>
      <c r="V1040" s="37"/>
      <c r="W1040" s="37"/>
      <c r="X1040" s="37"/>
      <c r="Y1040" s="37"/>
      <c r="Z1040" s="37"/>
    </row>
    <row r="1041" spans="2:26" x14ac:dyDescent="0.2">
      <c r="B1041" s="37"/>
      <c r="C1041" s="37"/>
      <c r="D1041" s="37"/>
      <c r="E1041" s="37"/>
      <c r="F1041" s="37"/>
      <c r="G1041" s="37"/>
      <c r="H1041" s="37"/>
      <c r="I1041" s="37"/>
      <c r="J1041" s="37"/>
      <c r="K1041" s="37"/>
      <c r="L1041" s="37"/>
      <c r="M1041" s="37"/>
      <c r="N1041" s="37"/>
      <c r="O1041" s="37"/>
      <c r="P1041" s="65"/>
      <c r="Q1041" s="37"/>
      <c r="R1041" s="37"/>
      <c r="S1041" s="37"/>
      <c r="T1041" s="37"/>
      <c r="U1041" s="37"/>
      <c r="V1041" s="37"/>
      <c r="W1041" s="37"/>
      <c r="X1041" s="37"/>
      <c r="Y1041" s="37"/>
      <c r="Z1041" s="37"/>
    </row>
    <row r="1042" spans="2:26" x14ac:dyDescent="0.2">
      <c r="B1042" s="37"/>
      <c r="C1042" s="37"/>
      <c r="D1042" s="37"/>
      <c r="E1042" s="37"/>
      <c r="F1042" s="37"/>
      <c r="G1042" s="37"/>
      <c r="H1042" s="37"/>
      <c r="I1042" s="37"/>
      <c r="J1042" s="37"/>
      <c r="K1042" s="37"/>
      <c r="L1042" s="37"/>
      <c r="M1042" s="37"/>
      <c r="N1042" s="37"/>
      <c r="O1042" s="37"/>
      <c r="P1042" s="65"/>
      <c r="Q1042" s="37"/>
      <c r="R1042" s="37"/>
      <c r="S1042" s="37"/>
      <c r="T1042" s="37"/>
      <c r="U1042" s="37"/>
      <c r="V1042" s="37"/>
      <c r="W1042" s="37"/>
      <c r="X1042" s="37"/>
      <c r="Y1042" s="37"/>
      <c r="Z1042" s="37"/>
    </row>
    <row r="1043" spans="2:26" x14ac:dyDescent="0.2">
      <c r="B1043" s="37"/>
      <c r="C1043" s="37"/>
      <c r="D1043" s="37"/>
      <c r="E1043" s="37"/>
      <c r="F1043" s="37"/>
      <c r="G1043" s="37"/>
      <c r="H1043" s="37"/>
      <c r="I1043" s="37"/>
      <c r="J1043" s="37"/>
      <c r="K1043" s="37"/>
      <c r="L1043" s="37"/>
      <c r="M1043" s="37"/>
      <c r="N1043" s="37"/>
      <c r="O1043" s="37"/>
      <c r="P1043" s="65"/>
      <c r="Q1043" s="37"/>
      <c r="R1043" s="37"/>
      <c r="S1043" s="37"/>
      <c r="T1043" s="37"/>
      <c r="U1043" s="37"/>
      <c r="V1043" s="37"/>
      <c r="W1043" s="37"/>
      <c r="X1043" s="37"/>
      <c r="Y1043" s="37"/>
      <c r="Z1043" s="37"/>
    </row>
    <row r="1044" spans="2:26" x14ac:dyDescent="0.2">
      <c r="B1044" s="37"/>
      <c r="C1044" s="37"/>
      <c r="D1044" s="37"/>
      <c r="E1044" s="37"/>
      <c r="F1044" s="37"/>
      <c r="G1044" s="37"/>
      <c r="H1044" s="37"/>
      <c r="I1044" s="37"/>
      <c r="J1044" s="37"/>
      <c r="K1044" s="37"/>
      <c r="L1044" s="37"/>
      <c r="M1044" s="37"/>
      <c r="N1044" s="37"/>
      <c r="O1044" s="37"/>
      <c r="P1044" s="65"/>
      <c r="Q1044" s="37"/>
      <c r="R1044" s="37"/>
      <c r="S1044" s="37"/>
      <c r="T1044" s="37"/>
      <c r="U1044" s="37"/>
      <c r="V1044" s="37"/>
      <c r="W1044" s="37"/>
      <c r="X1044" s="37"/>
      <c r="Y1044" s="37"/>
      <c r="Z1044" s="37"/>
    </row>
    <row r="1045" spans="2:26" x14ac:dyDescent="0.2">
      <c r="B1045" s="37"/>
      <c r="C1045" s="37"/>
      <c r="D1045" s="37"/>
      <c r="E1045" s="37"/>
      <c r="F1045" s="37"/>
      <c r="G1045" s="37"/>
      <c r="H1045" s="37"/>
      <c r="I1045" s="37"/>
      <c r="J1045" s="37"/>
      <c r="K1045" s="37"/>
      <c r="L1045" s="37"/>
      <c r="M1045" s="37"/>
      <c r="N1045" s="37"/>
      <c r="O1045" s="37"/>
      <c r="P1045" s="65"/>
      <c r="Q1045" s="37"/>
      <c r="R1045" s="37"/>
      <c r="S1045" s="37"/>
      <c r="T1045" s="37"/>
      <c r="U1045" s="37"/>
      <c r="V1045" s="37"/>
      <c r="W1045" s="37"/>
      <c r="X1045" s="37"/>
      <c r="Y1045" s="37"/>
      <c r="Z1045" s="37"/>
    </row>
    <row r="1046" spans="2:26" x14ac:dyDescent="0.2">
      <c r="B1046" s="37"/>
      <c r="C1046" s="37"/>
      <c r="D1046" s="37"/>
      <c r="E1046" s="37"/>
      <c r="F1046" s="37"/>
      <c r="G1046" s="37"/>
      <c r="H1046" s="37"/>
      <c r="I1046" s="37"/>
      <c r="J1046" s="37"/>
      <c r="K1046" s="37"/>
      <c r="L1046" s="37"/>
      <c r="M1046" s="37"/>
      <c r="N1046" s="37"/>
      <c r="O1046" s="37"/>
      <c r="P1046" s="65"/>
      <c r="Q1046" s="37"/>
      <c r="R1046" s="37"/>
      <c r="S1046" s="37"/>
      <c r="T1046" s="37"/>
      <c r="U1046" s="37"/>
      <c r="V1046" s="37"/>
      <c r="W1046" s="37"/>
      <c r="X1046" s="37"/>
      <c r="Y1046" s="37"/>
      <c r="Z1046" s="37"/>
    </row>
    <row r="1047" spans="2:26" x14ac:dyDescent="0.2">
      <c r="B1047" s="37"/>
      <c r="C1047" s="37"/>
      <c r="D1047" s="37"/>
      <c r="E1047" s="37"/>
      <c r="F1047" s="37"/>
      <c r="G1047" s="37"/>
      <c r="H1047" s="37"/>
      <c r="I1047" s="37"/>
      <c r="J1047" s="37"/>
      <c r="K1047" s="37"/>
      <c r="L1047" s="37"/>
      <c r="M1047" s="37"/>
      <c r="N1047" s="37"/>
      <c r="O1047" s="37"/>
      <c r="P1047" s="65"/>
      <c r="Q1047" s="37"/>
      <c r="R1047" s="37"/>
      <c r="S1047" s="37"/>
      <c r="T1047" s="37"/>
      <c r="U1047" s="37"/>
      <c r="V1047" s="37"/>
      <c r="W1047" s="37"/>
      <c r="X1047" s="37"/>
      <c r="Y1047" s="37"/>
      <c r="Z1047" s="37"/>
    </row>
    <row r="1048" spans="2:26" x14ac:dyDescent="0.2">
      <c r="B1048" s="37"/>
      <c r="C1048" s="37"/>
      <c r="D1048" s="37"/>
      <c r="E1048" s="37"/>
      <c r="F1048" s="37"/>
      <c r="G1048" s="37"/>
      <c r="H1048" s="37"/>
      <c r="I1048" s="37"/>
      <c r="J1048" s="37"/>
      <c r="K1048" s="37"/>
      <c r="L1048" s="37"/>
      <c r="M1048" s="37"/>
      <c r="N1048" s="37"/>
      <c r="O1048" s="37"/>
      <c r="P1048" s="65"/>
      <c r="Q1048" s="37"/>
      <c r="R1048" s="37"/>
      <c r="S1048" s="37"/>
      <c r="T1048" s="37"/>
      <c r="U1048" s="37"/>
      <c r="V1048" s="37"/>
      <c r="W1048" s="37"/>
      <c r="X1048" s="37"/>
      <c r="Y1048" s="37"/>
      <c r="Z1048" s="37"/>
    </row>
    <row r="1049" spans="2:26" x14ac:dyDescent="0.2">
      <c r="B1049" s="37"/>
      <c r="C1049" s="37"/>
      <c r="D1049" s="37"/>
      <c r="E1049" s="37"/>
      <c r="F1049" s="37"/>
      <c r="G1049" s="37"/>
      <c r="H1049" s="37"/>
      <c r="I1049" s="37"/>
      <c r="J1049" s="37"/>
      <c r="K1049" s="37"/>
      <c r="L1049" s="37"/>
      <c r="M1049" s="37"/>
      <c r="N1049" s="37"/>
      <c r="O1049" s="37"/>
      <c r="P1049" s="65"/>
      <c r="Q1049" s="37"/>
      <c r="R1049" s="37"/>
      <c r="S1049" s="37"/>
      <c r="T1049" s="37"/>
      <c r="U1049" s="37"/>
      <c r="V1049" s="37"/>
      <c r="W1049" s="37"/>
      <c r="X1049" s="37"/>
      <c r="Y1049" s="37"/>
      <c r="Z1049" s="37"/>
    </row>
    <row r="1050" spans="2:26" x14ac:dyDescent="0.2">
      <c r="B1050" s="37"/>
      <c r="C1050" s="37"/>
      <c r="D1050" s="37"/>
      <c r="E1050" s="37"/>
      <c r="F1050" s="37"/>
      <c r="G1050" s="37"/>
      <c r="H1050" s="37"/>
      <c r="I1050" s="37"/>
      <c r="J1050" s="37"/>
      <c r="K1050" s="37"/>
      <c r="L1050" s="37"/>
      <c r="M1050" s="37"/>
      <c r="N1050" s="37"/>
      <c r="O1050" s="37"/>
      <c r="P1050" s="65"/>
      <c r="Q1050" s="37"/>
      <c r="R1050" s="37"/>
      <c r="S1050" s="37"/>
      <c r="T1050" s="37"/>
      <c r="U1050" s="37"/>
      <c r="V1050" s="37"/>
      <c r="W1050" s="37"/>
      <c r="X1050" s="37"/>
      <c r="Y1050" s="37"/>
      <c r="Z1050" s="37"/>
    </row>
    <row r="1051" spans="2:26" x14ac:dyDescent="0.2">
      <c r="B1051" s="37"/>
      <c r="C1051" s="37"/>
      <c r="D1051" s="37"/>
      <c r="E1051" s="37"/>
      <c r="F1051" s="37"/>
      <c r="G1051" s="37"/>
      <c r="H1051" s="37"/>
      <c r="I1051" s="37"/>
      <c r="J1051" s="37"/>
      <c r="K1051" s="37"/>
      <c r="L1051" s="37"/>
      <c r="M1051" s="37"/>
      <c r="N1051" s="37"/>
      <c r="O1051" s="37"/>
      <c r="P1051" s="65"/>
      <c r="Q1051" s="37"/>
      <c r="R1051" s="37"/>
      <c r="S1051" s="37"/>
      <c r="T1051" s="37"/>
      <c r="U1051" s="37"/>
      <c r="V1051" s="37"/>
      <c r="W1051" s="37"/>
      <c r="X1051" s="37"/>
      <c r="Y1051" s="37"/>
      <c r="Z1051" s="37"/>
    </row>
    <row r="1052" spans="2:26" x14ac:dyDescent="0.2">
      <c r="B1052" s="37"/>
      <c r="C1052" s="37"/>
      <c r="D1052" s="37"/>
      <c r="E1052" s="37"/>
      <c r="F1052" s="37"/>
      <c r="G1052" s="37"/>
      <c r="H1052" s="37"/>
      <c r="I1052" s="37"/>
      <c r="J1052" s="37"/>
      <c r="K1052" s="37"/>
      <c r="L1052" s="37"/>
      <c r="M1052" s="37"/>
      <c r="N1052" s="37"/>
      <c r="O1052" s="37"/>
      <c r="P1052" s="65"/>
      <c r="Q1052" s="37"/>
      <c r="R1052" s="37"/>
      <c r="S1052" s="37"/>
      <c r="T1052" s="37"/>
      <c r="U1052" s="37"/>
      <c r="V1052" s="37"/>
      <c r="W1052" s="37"/>
      <c r="X1052" s="37"/>
      <c r="Y1052" s="37"/>
      <c r="Z1052" s="37"/>
    </row>
    <row r="1053" spans="2:26" x14ac:dyDescent="0.2">
      <c r="B1053" s="37"/>
      <c r="C1053" s="37"/>
      <c r="D1053" s="37"/>
      <c r="E1053" s="37"/>
      <c r="F1053" s="37"/>
      <c r="G1053" s="37"/>
      <c r="H1053" s="37"/>
      <c r="I1053" s="37"/>
      <c r="J1053" s="37"/>
      <c r="K1053" s="37"/>
      <c r="L1053" s="37"/>
      <c r="M1053" s="37"/>
      <c r="N1053" s="37"/>
      <c r="O1053" s="37"/>
      <c r="P1053" s="65"/>
      <c r="Q1053" s="37"/>
      <c r="R1053" s="37"/>
      <c r="S1053" s="37"/>
      <c r="T1053" s="37"/>
      <c r="U1053" s="37"/>
      <c r="V1053" s="37"/>
      <c r="W1053" s="37"/>
      <c r="X1053" s="37"/>
      <c r="Y1053" s="37"/>
      <c r="Z1053" s="37"/>
    </row>
    <row r="1054" spans="2:26" x14ac:dyDescent="0.2">
      <c r="B1054" s="37"/>
      <c r="C1054" s="37"/>
      <c r="D1054" s="37"/>
      <c r="E1054" s="37"/>
      <c r="F1054" s="37"/>
      <c r="G1054" s="37"/>
      <c r="H1054" s="37"/>
      <c r="I1054" s="37"/>
      <c r="J1054" s="37"/>
      <c r="K1054" s="37"/>
      <c r="L1054" s="37"/>
      <c r="M1054" s="37"/>
      <c r="N1054" s="37"/>
      <c r="O1054" s="37"/>
      <c r="P1054" s="65"/>
      <c r="Q1054" s="37"/>
      <c r="R1054" s="37"/>
      <c r="S1054" s="37"/>
      <c r="T1054" s="37"/>
      <c r="U1054" s="37"/>
      <c r="V1054" s="37"/>
      <c r="W1054" s="37"/>
      <c r="X1054" s="37"/>
      <c r="Y1054" s="37"/>
      <c r="Z1054" s="37"/>
    </row>
    <row r="1055" spans="2:26" x14ac:dyDescent="0.2">
      <c r="B1055" s="37"/>
      <c r="C1055" s="37"/>
      <c r="D1055" s="37"/>
      <c r="E1055" s="37"/>
      <c r="F1055" s="37"/>
      <c r="G1055" s="37"/>
      <c r="H1055" s="37"/>
      <c r="I1055" s="37"/>
      <c r="J1055" s="37"/>
      <c r="K1055" s="37"/>
      <c r="L1055" s="37"/>
      <c r="M1055" s="37"/>
      <c r="N1055" s="37"/>
      <c r="O1055" s="37"/>
      <c r="P1055" s="65"/>
      <c r="Q1055" s="37"/>
      <c r="R1055" s="37"/>
      <c r="S1055" s="37"/>
      <c r="T1055" s="37"/>
      <c r="U1055" s="37"/>
      <c r="V1055" s="37"/>
      <c r="W1055" s="37"/>
      <c r="X1055" s="37"/>
      <c r="Y1055" s="37"/>
      <c r="Z1055" s="37"/>
    </row>
    <row r="1056" spans="2:26" x14ac:dyDescent="0.2">
      <c r="B1056" s="37"/>
      <c r="C1056" s="37"/>
      <c r="D1056" s="37"/>
      <c r="E1056" s="37"/>
      <c r="F1056" s="37"/>
      <c r="G1056" s="37"/>
      <c r="H1056" s="37"/>
      <c r="I1056" s="37"/>
      <c r="J1056" s="37"/>
      <c r="K1056" s="37"/>
      <c r="L1056" s="37"/>
      <c r="M1056" s="37"/>
      <c r="N1056" s="37"/>
      <c r="O1056" s="37"/>
      <c r="P1056" s="65"/>
      <c r="Q1056" s="37"/>
      <c r="R1056" s="37"/>
      <c r="S1056" s="37"/>
      <c r="T1056" s="37"/>
      <c r="U1056" s="37"/>
      <c r="V1056" s="37"/>
      <c r="W1056" s="37"/>
      <c r="X1056" s="37"/>
      <c r="Y1056" s="37"/>
      <c r="Z1056" s="37"/>
    </row>
    <row r="1057" spans="2:26" x14ac:dyDescent="0.2">
      <c r="B1057" s="37"/>
      <c r="C1057" s="37"/>
      <c r="D1057" s="37"/>
      <c r="E1057" s="37"/>
      <c r="F1057" s="37"/>
      <c r="G1057" s="37"/>
      <c r="H1057" s="37"/>
      <c r="I1057" s="37"/>
      <c r="J1057" s="37"/>
      <c r="K1057" s="37"/>
      <c r="L1057" s="37"/>
      <c r="M1057" s="37"/>
      <c r="N1057" s="37"/>
      <c r="O1057" s="37"/>
      <c r="P1057" s="65"/>
      <c r="Q1057" s="37"/>
      <c r="R1057" s="37"/>
      <c r="S1057" s="37"/>
      <c r="T1057" s="37"/>
      <c r="U1057" s="37"/>
      <c r="V1057" s="37"/>
      <c r="W1057" s="37"/>
      <c r="X1057" s="37"/>
      <c r="Y1057" s="37"/>
      <c r="Z1057" s="37"/>
    </row>
    <row r="1058" spans="2:26" x14ac:dyDescent="0.2">
      <c r="B1058" s="37"/>
      <c r="C1058" s="37"/>
      <c r="D1058" s="37"/>
      <c r="E1058" s="37"/>
      <c r="F1058" s="37"/>
      <c r="G1058" s="37"/>
      <c r="H1058" s="37"/>
      <c r="I1058" s="37"/>
      <c r="J1058" s="37"/>
      <c r="K1058" s="37"/>
      <c r="L1058" s="37"/>
      <c r="M1058" s="37"/>
      <c r="N1058" s="37"/>
      <c r="O1058" s="37"/>
      <c r="P1058" s="65"/>
      <c r="Q1058" s="37"/>
      <c r="R1058" s="37"/>
      <c r="S1058" s="37"/>
      <c r="T1058" s="37"/>
      <c r="U1058" s="37"/>
      <c r="V1058" s="37"/>
      <c r="W1058" s="37"/>
      <c r="X1058" s="37"/>
      <c r="Y1058" s="37"/>
      <c r="Z1058" s="37"/>
    </row>
    <row r="1059" spans="2:26" x14ac:dyDescent="0.2">
      <c r="B1059" s="37"/>
      <c r="C1059" s="37"/>
      <c r="D1059" s="37"/>
      <c r="E1059" s="37"/>
      <c r="F1059" s="37"/>
      <c r="G1059" s="37"/>
      <c r="H1059" s="37"/>
      <c r="I1059" s="37"/>
      <c r="J1059" s="37"/>
      <c r="K1059" s="37"/>
      <c r="L1059" s="37"/>
      <c r="M1059" s="37"/>
      <c r="N1059" s="37"/>
      <c r="O1059" s="37"/>
      <c r="P1059" s="65"/>
      <c r="Q1059" s="37"/>
      <c r="R1059" s="37"/>
      <c r="S1059" s="37"/>
      <c r="T1059" s="37"/>
      <c r="U1059" s="37"/>
      <c r="V1059" s="37"/>
      <c r="W1059" s="37"/>
      <c r="X1059" s="37"/>
      <c r="Y1059" s="37"/>
      <c r="Z1059" s="37"/>
    </row>
    <row r="1060" spans="2:26" x14ac:dyDescent="0.2">
      <c r="B1060" s="37"/>
      <c r="C1060" s="37"/>
      <c r="D1060" s="37"/>
      <c r="E1060" s="37"/>
      <c r="F1060" s="37"/>
      <c r="G1060" s="37"/>
      <c r="H1060" s="37"/>
      <c r="I1060" s="37"/>
      <c r="J1060" s="37"/>
      <c r="K1060" s="37"/>
      <c r="L1060" s="37"/>
      <c r="M1060" s="37"/>
      <c r="N1060" s="37"/>
      <c r="O1060" s="37"/>
      <c r="P1060" s="65"/>
      <c r="Q1060" s="37"/>
      <c r="R1060" s="37"/>
      <c r="S1060" s="37"/>
      <c r="T1060" s="37"/>
      <c r="U1060" s="37"/>
      <c r="V1060" s="37"/>
      <c r="W1060" s="37"/>
      <c r="X1060" s="37"/>
      <c r="Y1060" s="37"/>
      <c r="Z1060" s="37"/>
    </row>
    <row r="1061" spans="2:26" x14ac:dyDescent="0.2">
      <c r="B1061" s="37"/>
      <c r="C1061" s="37"/>
      <c r="D1061" s="37"/>
      <c r="E1061" s="37"/>
      <c r="F1061" s="37"/>
      <c r="G1061" s="37"/>
      <c r="H1061" s="37"/>
      <c r="I1061" s="37"/>
      <c r="J1061" s="37"/>
      <c r="K1061" s="37"/>
      <c r="L1061" s="37"/>
      <c r="M1061" s="37"/>
      <c r="N1061" s="37"/>
      <c r="O1061" s="37"/>
      <c r="P1061" s="65"/>
      <c r="Q1061" s="37"/>
      <c r="R1061" s="37"/>
      <c r="S1061" s="37"/>
      <c r="T1061" s="37"/>
      <c r="U1061" s="37"/>
      <c r="V1061" s="37"/>
      <c r="W1061" s="37"/>
      <c r="X1061" s="37"/>
      <c r="Y1061" s="37"/>
      <c r="Z1061" s="37"/>
    </row>
    <row r="1062" spans="2:26" x14ac:dyDescent="0.2">
      <c r="B1062" s="37"/>
      <c r="C1062" s="37"/>
      <c r="D1062" s="37"/>
      <c r="E1062" s="37"/>
      <c r="F1062" s="37"/>
      <c r="G1062" s="37"/>
      <c r="H1062" s="37"/>
      <c r="I1062" s="37"/>
      <c r="J1062" s="37"/>
      <c r="K1062" s="37"/>
      <c r="L1062" s="37"/>
      <c r="M1062" s="37"/>
      <c r="N1062" s="37"/>
      <c r="O1062" s="37"/>
      <c r="P1062" s="65"/>
      <c r="Q1062" s="37"/>
      <c r="R1062" s="37"/>
      <c r="S1062" s="37"/>
      <c r="T1062" s="37"/>
      <c r="U1062" s="37"/>
      <c r="V1062" s="37"/>
      <c r="W1062" s="37"/>
      <c r="X1062" s="37"/>
      <c r="Y1062" s="37"/>
      <c r="Z1062" s="37"/>
    </row>
    <row r="1063" spans="2:26" x14ac:dyDescent="0.2">
      <c r="B1063" s="37"/>
      <c r="C1063" s="37"/>
      <c r="D1063" s="37"/>
      <c r="E1063" s="37"/>
      <c r="F1063" s="37"/>
      <c r="G1063" s="37"/>
      <c r="H1063" s="37"/>
      <c r="I1063" s="37"/>
      <c r="J1063" s="37"/>
      <c r="K1063" s="37"/>
      <c r="L1063" s="37"/>
      <c r="M1063" s="37"/>
      <c r="N1063" s="37"/>
      <c r="O1063" s="37"/>
      <c r="P1063" s="65"/>
      <c r="Q1063" s="37"/>
      <c r="R1063" s="37"/>
      <c r="S1063" s="37"/>
      <c r="T1063" s="37"/>
      <c r="U1063" s="37"/>
      <c r="V1063" s="37"/>
      <c r="W1063" s="37"/>
      <c r="X1063" s="37"/>
      <c r="Y1063" s="37"/>
      <c r="Z1063" s="37"/>
    </row>
    <row r="1064" spans="2:26" x14ac:dyDescent="0.2">
      <c r="B1064" s="37"/>
      <c r="C1064" s="37"/>
      <c r="D1064" s="37"/>
      <c r="E1064" s="37"/>
      <c r="F1064" s="37"/>
      <c r="G1064" s="37"/>
      <c r="H1064" s="37"/>
      <c r="I1064" s="37"/>
      <c r="J1064" s="37"/>
      <c r="K1064" s="37"/>
      <c r="L1064" s="37"/>
      <c r="M1064" s="37"/>
      <c r="N1064" s="37"/>
      <c r="O1064" s="37"/>
      <c r="P1064" s="65"/>
      <c r="Q1064" s="37"/>
      <c r="R1064" s="37"/>
      <c r="S1064" s="37"/>
      <c r="T1064" s="37"/>
      <c r="U1064" s="37"/>
      <c r="V1064" s="37"/>
      <c r="W1064" s="37"/>
      <c r="X1064" s="37"/>
      <c r="Y1064" s="37"/>
      <c r="Z1064" s="37"/>
    </row>
    <row r="1065" spans="2:26" x14ac:dyDescent="0.2">
      <c r="B1065" s="37"/>
      <c r="C1065" s="37"/>
      <c r="D1065" s="37"/>
      <c r="E1065" s="37"/>
      <c r="F1065" s="37"/>
      <c r="G1065" s="37"/>
      <c r="H1065" s="37"/>
      <c r="I1065" s="37"/>
      <c r="J1065" s="37"/>
      <c r="K1065" s="37"/>
      <c r="L1065" s="37"/>
      <c r="M1065" s="37"/>
      <c r="N1065" s="37"/>
      <c r="O1065" s="37"/>
      <c r="P1065" s="65"/>
      <c r="Q1065" s="37"/>
      <c r="R1065" s="37"/>
      <c r="S1065" s="37"/>
      <c r="T1065" s="37"/>
      <c r="U1065" s="37"/>
      <c r="V1065" s="37"/>
      <c r="W1065" s="37"/>
      <c r="X1065" s="37"/>
      <c r="Y1065" s="37"/>
      <c r="Z1065" s="37"/>
    </row>
    <row r="1066" spans="2:26" x14ac:dyDescent="0.2">
      <c r="B1066" s="37"/>
      <c r="C1066" s="37"/>
      <c r="D1066" s="37"/>
      <c r="E1066" s="37"/>
      <c r="F1066" s="37"/>
      <c r="G1066" s="37"/>
      <c r="H1066" s="37"/>
      <c r="I1066" s="37"/>
      <c r="J1066" s="37"/>
      <c r="K1066" s="37"/>
      <c r="L1066" s="37"/>
      <c r="M1066" s="37"/>
      <c r="N1066" s="37"/>
      <c r="O1066" s="37"/>
      <c r="P1066" s="65"/>
      <c r="Q1066" s="37"/>
      <c r="R1066" s="37"/>
      <c r="S1066" s="37"/>
      <c r="T1066" s="37"/>
      <c r="U1066" s="37"/>
      <c r="V1066" s="37"/>
      <c r="W1066" s="37"/>
      <c r="X1066" s="37"/>
      <c r="Y1066" s="37"/>
      <c r="Z1066" s="37"/>
    </row>
    <row r="1067" spans="2:26" x14ac:dyDescent="0.2">
      <c r="B1067" s="37"/>
      <c r="C1067" s="37"/>
      <c r="D1067" s="37"/>
      <c r="E1067" s="37"/>
      <c r="F1067" s="37"/>
      <c r="G1067" s="37"/>
      <c r="H1067" s="37"/>
      <c r="I1067" s="37"/>
      <c r="J1067" s="37"/>
      <c r="K1067" s="37"/>
      <c r="L1067" s="37"/>
      <c r="M1067" s="37"/>
      <c r="N1067" s="37"/>
      <c r="O1067" s="37"/>
      <c r="P1067" s="65"/>
      <c r="Q1067" s="37"/>
      <c r="R1067" s="37"/>
      <c r="S1067" s="37"/>
      <c r="T1067" s="37"/>
      <c r="U1067" s="37"/>
      <c r="V1067" s="37"/>
      <c r="W1067" s="37"/>
      <c r="X1067" s="37"/>
      <c r="Y1067" s="37"/>
      <c r="Z1067" s="37"/>
    </row>
    <row r="1068" spans="2:26" x14ac:dyDescent="0.2">
      <c r="B1068" s="37"/>
      <c r="C1068" s="37"/>
      <c r="D1068" s="37"/>
      <c r="E1068" s="37"/>
      <c r="F1068" s="37"/>
      <c r="G1068" s="37"/>
      <c r="H1068" s="37"/>
      <c r="I1068" s="37"/>
      <c r="J1068" s="37"/>
      <c r="K1068" s="37"/>
      <c r="L1068" s="37"/>
      <c r="M1068" s="37"/>
      <c r="N1068" s="37"/>
      <c r="O1068" s="37"/>
      <c r="P1068" s="65"/>
      <c r="Q1068" s="37"/>
      <c r="R1068" s="37"/>
      <c r="S1068" s="37"/>
      <c r="T1068" s="37"/>
      <c r="U1068" s="37"/>
      <c r="V1068" s="37"/>
      <c r="W1068" s="37"/>
      <c r="X1068" s="37"/>
      <c r="Y1068" s="37"/>
      <c r="Z1068" s="37"/>
    </row>
    <row r="1069" spans="2:26" x14ac:dyDescent="0.2">
      <c r="B1069" s="37"/>
      <c r="C1069" s="37"/>
      <c r="D1069" s="37"/>
      <c r="E1069" s="37"/>
      <c r="F1069" s="37"/>
      <c r="G1069" s="37"/>
      <c r="H1069" s="37"/>
      <c r="I1069" s="37"/>
      <c r="J1069" s="37"/>
      <c r="K1069" s="37"/>
      <c r="L1069" s="37"/>
      <c r="M1069" s="37"/>
      <c r="N1069" s="37"/>
      <c r="O1069" s="37"/>
      <c r="P1069" s="65"/>
      <c r="Q1069" s="37"/>
      <c r="R1069" s="37"/>
      <c r="S1069" s="37"/>
      <c r="T1069" s="37"/>
      <c r="U1069" s="37"/>
      <c r="V1069" s="37"/>
      <c r="W1069" s="37"/>
      <c r="X1069" s="37"/>
      <c r="Y1069" s="37"/>
      <c r="Z1069" s="37"/>
    </row>
    <row r="1070" spans="2:26" x14ac:dyDescent="0.2">
      <c r="B1070" s="37"/>
      <c r="C1070" s="37"/>
      <c r="D1070" s="37"/>
      <c r="E1070" s="37"/>
      <c r="F1070" s="37"/>
      <c r="G1070" s="37"/>
      <c r="H1070" s="37"/>
      <c r="I1070" s="37"/>
      <c r="J1070" s="37"/>
      <c r="K1070" s="37"/>
      <c r="L1070" s="37"/>
      <c r="M1070" s="37"/>
      <c r="N1070" s="37"/>
      <c r="O1070" s="37"/>
      <c r="P1070" s="65"/>
      <c r="Q1070" s="37"/>
      <c r="R1070" s="37"/>
      <c r="S1070" s="37"/>
      <c r="T1070" s="37"/>
      <c r="U1070" s="37"/>
      <c r="V1070" s="37"/>
      <c r="W1070" s="37"/>
      <c r="X1070" s="37"/>
      <c r="Y1070" s="37"/>
      <c r="Z1070" s="37"/>
    </row>
    <row r="1071" spans="2:26" x14ac:dyDescent="0.2">
      <c r="B1071" s="37"/>
      <c r="C1071" s="37"/>
      <c r="D1071" s="37"/>
      <c r="E1071" s="37"/>
      <c r="F1071" s="37"/>
      <c r="G1071" s="37"/>
      <c r="H1071" s="37"/>
      <c r="I1071" s="37"/>
      <c r="J1071" s="37"/>
      <c r="K1071" s="37"/>
      <c r="L1071" s="37"/>
      <c r="M1071" s="37"/>
      <c r="N1071" s="37"/>
      <c r="O1071" s="37"/>
      <c r="P1071" s="65"/>
      <c r="Q1071" s="37"/>
      <c r="R1071" s="37"/>
      <c r="S1071" s="37"/>
      <c r="T1071" s="37"/>
      <c r="U1071" s="37"/>
      <c r="V1071" s="37"/>
      <c r="W1071" s="37"/>
      <c r="X1071" s="37"/>
      <c r="Y1071" s="37"/>
      <c r="Z1071" s="37"/>
    </row>
    <row r="1072" spans="2:26" x14ac:dyDescent="0.2">
      <c r="B1072" s="37"/>
      <c r="C1072" s="37"/>
      <c r="D1072" s="37"/>
      <c r="E1072" s="37"/>
      <c r="F1072" s="37"/>
      <c r="G1072" s="37"/>
      <c r="H1072" s="37"/>
      <c r="I1072" s="37"/>
      <c r="J1072" s="37"/>
      <c r="K1072" s="37"/>
      <c r="L1072" s="37"/>
      <c r="M1072" s="37"/>
      <c r="N1072" s="37"/>
      <c r="O1072" s="37"/>
      <c r="P1072" s="65"/>
      <c r="Q1072" s="37"/>
      <c r="R1072" s="37"/>
      <c r="S1072" s="37"/>
      <c r="T1072" s="37"/>
      <c r="U1072" s="37"/>
      <c r="V1072" s="37"/>
      <c r="W1072" s="37"/>
      <c r="X1072" s="37"/>
      <c r="Y1072" s="37"/>
      <c r="Z1072" s="37"/>
    </row>
    <row r="1073" spans="2:26" x14ac:dyDescent="0.2">
      <c r="B1073" s="37"/>
      <c r="C1073" s="37"/>
      <c r="D1073" s="37"/>
      <c r="E1073" s="37"/>
      <c r="F1073" s="37"/>
      <c r="G1073" s="37"/>
      <c r="H1073" s="37"/>
      <c r="I1073" s="37"/>
      <c r="J1073" s="37"/>
      <c r="K1073" s="37"/>
      <c r="L1073" s="37"/>
      <c r="M1073" s="37"/>
      <c r="N1073" s="37"/>
      <c r="O1073" s="37"/>
      <c r="P1073" s="65"/>
      <c r="Q1073" s="37"/>
      <c r="R1073" s="37"/>
      <c r="S1073" s="37"/>
      <c r="T1073" s="37"/>
      <c r="U1073" s="37"/>
      <c r="V1073" s="37"/>
      <c r="W1073" s="37"/>
      <c r="X1073" s="37"/>
      <c r="Y1073" s="37"/>
      <c r="Z1073" s="37"/>
    </row>
    <row r="1074" spans="2:26" x14ac:dyDescent="0.2">
      <c r="B1074" s="37"/>
      <c r="C1074" s="37"/>
      <c r="D1074" s="37"/>
      <c r="E1074" s="37"/>
      <c r="F1074" s="37"/>
      <c r="G1074" s="37"/>
      <c r="H1074" s="37"/>
      <c r="I1074" s="37"/>
      <c r="J1074" s="37"/>
      <c r="K1074" s="37"/>
      <c r="L1074" s="37"/>
      <c r="M1074" s="37"/>
      <c r="N1074" s="37"/>
      <c r="O1074" s="37"/>
      <c r="P1074" s="65"/>
      <c r="Q1074" s="37"/>
      <c r="R1074" s="37"/>
      <c r="S1074" s="37"/>
      <c r="T1074" s="37"/>
      <c r="U1074" s="37"/>
      <c r="V1074" s="37"/>
      <c r="W1074" s="37"/>
      <c r="X1074" s="37"/>
      <c r="Y1074" s="37"/>
      <c r="Z1074" s="37"/>
    </row>
    <row r="1075" spans="2:26" x14ac:dyDescent="0.2">
      <c r="B1075" s="37"/>
      <c r="C1075" s="37"/>
      <c r="D1075" s="37"/>
      <c r="E1075" s="37"/>
      <c r="F1075" s="37"/>
      <c r="G1075" s="37"/>
      <c r="H1075" s="37"/>
      <c r="I1075" s="37"/>
      <c r="J1075" s="37"/>
      <c r="K1075" s="37"/>
      <c r="L1075" s="37"/>
      <c r="M1075" s="37"/>
      <c r="N1075" s="37"/>
      <c r="O1075" s="37"/>
      <c r="P1075" s="65"/>
      <c r="Q1075" s="37"/>
      <c r="R1075" s="37"/>
      <c r="S1075" s="37"/>
      <c r="T1075" s="37"/>
      <c r="U1075" s="37"/>
      <c r="V1075" s="37"/>
      <c r="W1075" s="37"/>
      <c r="X1075" s="37"/>
      <c r="Y1075" s="37"/>
      <c r="Z1075" s="37"/>
    </row>
    <row r="1076" spans="2:26" x14ac:dyDescent="0.2">
      <c r="B1076" s="37"/>
      <c r="C1076" s="37"/>
      <c r="D1076" s="37"/>
      <c r="E1076" s="37"/>
      <c r="F1076" s="37"/>
      <c r="G1076" s="37"/>
      <c r="H1076" s="37"/>
      <c r="I1076" s="37"/>
      <c r="J1076" s="37"/>
      <c r="K1076" s="37"/>
      <c r="L1076" s="37"/>
      <c r="M1076" s="37"/>
      <c r="N1076" s="37"/>
      <c r="O1076" s="37"/>
      <c r="P1076" s="65"/>
      <c r="Q1076" s="37"/>
      <c r="R1076" s="37"/>
      <c r="S1076" s="37"/>
      <c r="T1076" s="37"/>
      <c r="U1076" s="37"/>
      <c r="V1076" s="37"/>
      <c r="W1076" s="37"/>
      <c r="X1076" s="37"/>
      <c r="Y1076" s="37"/>
      <c r="Z1076" s="37"/>
    </row>
    <row r="1077" spans="2:26" x14ac:dyDescent="0.2">
      <c r="B1077" s="37"/>
      <c r="C1077" s="37"/>
      <c r="D1077" s="37"/>
      <c r="E1077" s="37"/>
      <c r="F1077" s="37"/>
      <c r="G1077" s="37"/>
      <c r="H1077" s="37"/>
      <c r="I1077" s="37"/>
      <c r="J1077" s="37"/>
      <c r="K1077" s="37"/>
      <c r="L1077" s="37"/>
      <c r="M1077" s="37"/>
      <c r="N1077" s="37"/>
      <c r="O1077" s="37"/>
      <c r="P1077" s="65"/>
      <c r="Q1077" s="37"/>
      <c r="R1077" s="37"/>
      <c r="S1077" s="37"/>
      <c r="T1077" s="37"/>
      <c r="U1077" s="37"/>
      <c r="V1077" s="37"/>
      <c r="W1077" s="37"/>
      <c r="X1077" s="37"/>
      <c r="Y1077" s="37"/>
      <c r="Z1077" s="37"/>
    </row>
    <row r="1078" spans="2:26" x14ac:dyDescent="0.2">
      <c r="B1078" s="37"/>
      <c r="C1078" s="37"/>
      <c r="D1078" s="37"/>
      <c r="E1078" s="37"/>
      <c r="F1078" s="37"/>
      <c r="G1078" s="37"/>
      <c r="H1078" s="37"/>
      <c r="I1078" s="37"/>
      <c r="J1078" s="37"/>
      <c r="K1078" s="37"/>
      <c r="L1078" s="37"/>
      <c r="M1078" s="37"/>
      <c r="N1078" s="37"/>
      <c r="O1078" s="37"/>
      <c r="P1078" s="65"/>
      <c r="Q1078" s="37"/>
      <c r="R1078" s="37"/>
      <c r="S1078" s="37"/>
      <c r="T1078" s="37"/>
      <c r="U1078" s="37"/>
      <c r="V1078" s="37"/>
      <c r="W1078" s="37"/>
      <c r="X1078" s="37"/>
      <c r="Y1078" s="37"/>
      <c r="Z1078" s="37"/>
    </row>
    <row r="1079" spans="2:26" x14ac:dyDescent="0.2">
      <c r="B1079" s="37"/>
      <c r="C1079" s="37"/>
      <c r="D1079" s="37"/>
      <c r="E1079" s="37"/>
      <c r="F1079" s="37"/>
      <c r="G1079" s="37"/>
      <c r="H1079" s="37"/>
      <c r="I1079" s="37"/>
      <c r="J1079" s="37"/>
      <c r="K1079" s="37"/>
      <c r="L1079" s="37"/>
      <c r="M1079" s="37"/>
      <c r="N1079" s="37"/>
      <c r="O1079" s="37"/>
      <c r="P1079" s="65"/>
      <c r="Q1079" s="37"/>
      <c r="R1079" s="37"/>
      <c r="S1079" s="37"/>
      <c r="T1079" s="37"/>
      <c r="U1079" s="37"/>
      <c r="V1079" s="37"/>
      <c r="W1079" s="37"/>
      <c r="X1079" s="37"/>
      <c r="Y1079" s="37"/>
      <c r="Z1079" s="37"/>
    </row>
    <row r="1080" spans="2:26" x14ac:dyDescent="0.2">
      <c r="B1080" s="37"/>
      <c r="C1080" s="37"/>
      <c r="D1080" s="37"/>
      <c r="E1080" s="37"/>
      <c r="F1080" s="37"/>
      <c r="G1080" s="37"/>
      <c r="H1080" s="37"/>
      <c r="I1080" s="37"/>
      <c r="J1080" s="37"/>
      <c r="K1080" s="37"/>
      <c r="L1080" s="37"/>
      <c r="M1080" s="37"/>
      <c r="N1080" s="37"/>
      <c r="O1080" s="37"/>
      <c r="P1080" s="65"/>
      <c r="Q1080" s="37"/>
      <c r="R1080" s="37"/>
      <c r="S1080" s="37"/>
      <c r="T1080" s="37"/>
      <c r="U1080" s="37"/>
      <c r="V1080" s="37"/>
      <c r="W1080" s="37"/>
      <c r="X1080" s="37"/>
      <c r="Y1080" s="37"/>
      <c r="Z1080" s="37"/>
    </row>
    <row r="1081" spans="2:26" x14ac:dyDescent="0.2">
      <c r="B1081" s="37"/>
      <c r="C1081" s="37"/>
      <c r="D1081" s="37"/>
      <c r="E1081" s="37"/>
      <c r="F1081" s="37"/>
      <c r="G1081" s="37"/>
      <c r="H1081" s="37"/>
      <c r="I1081" s="37"/>
      <c r="J1081" s="37"/>
      <c r="K1081" s="37"/>
      <c r="L1081" s="37"/>
      <c r="M1081" s="37"/>
      <c r="N1081" s="37"/>
      <c r="O1081" s="37"/>
      <c r="P1081" s="65"/>
      <c r="Q1081" s="37"/>
      <c r="R1081" s="37"/>
      <c r="S1081" s="37"/>
      <c r="T1081" s="37"/>
      <c r="U1081" s="37"/>
      <c r="V1081" s="37"/>
      <c r="W1081" s="37"/>
      <c r="X1081" s="37"/>
      <c r="Y1081" s="37"/>
      <c r="Z1081" s="37"/>
    </row>
    <row r="1082" spans="2:26" x14ac:dyDescent="0.2">
      <c r="B1082" s="37"/>
      <c r="C1082" s="37"/>
      <c r="D1082" s="37"/>
      <c r="E1082" s="37"/>
      <c r="F1082" s="37"/>
      <c r="G1082" s="37"/>
      <c r="H1082" s="37"/>
      <c r="I1082" s="37"/>
      <c r="J1082" s="37"/>
      <c r="K1082" s="37"/>
      <c r="L1082" s="37"/>
      <c r="M1082" s="37"/>
      <c r="N1082" s="37"/>
      <c r="O1082" s="37"/>
      <c r="P1082" s="65"/>
      <c r="Q1082" s="37"/>
      <c r="R1082" s="37"/>
      <c r="S1082" s="37"/>
      <c r="T1082" s="37"/>
      <c r="U1082" s="37"/>
      <c r="V1082" s="37"/>
      <c r="W1082" s="37"/>
      <c r="X1082" s="37"/>
      <c r="Y1082" s="37"/>
      <c r="Z1082" s="37"/>
    </row>
    <row r="1083" spans="2:26" x14ac:dyDescent="0.2">
      <c r="B1083" s="37"/>
      <c r="C1083" s="37"/>
      <c r="D1083" s="37"/>
      <c r="E1083" s="37"/>
      <c r="F1083" s="37"/>
      <c r="G1083" s="37"/>
      <c r="H1083" s="37"/>
      <c r="I1083" s="37"/>
      <c r="J1083" s="37"/>
      <c r="K1083" s="37"/>
      <c r="L1083" s="37"/>
      <c r="M1083" s="37"/>
      <c r="N1083" s="37"/>
      <c r="O1083" s="37"/>
      <c r="P1083" s="65"/>
      <c r="Q1083" s="37"/>
      <c r="R1083" s="37"/>
      <c r="S1083" s="37"/>
      <c r="T1083" s="37"/>
      <c r="U1083" s="37"/>
      <c r="V1083" s="37"/>
      <c r="W1083" s="37"/>
      <c r="X1083" s="37"/>
      <c r="Y1083" s="37"/>
      <c r="Z1083" s="37"/>
    </row>
    <row r="1084" spans="2:26" x14ac:dyDescent="0.2">
      <c r="B1084" s="37"/>
      <c r="C1084" s="37"/>
      <c r="D1084" s="37"/>
      <c r="E1084" s="37"/>
      <c r="F1084" s="37"/>
      <c r="G1084" s="37"/>
      <c r="H1084" s="37"/>
      <c r="I1084" s="37"/>
      <c r="J1084" s="37"/>
      <c r="K1084" s="37"/>
      <c r="L1084" s="37"/>
      <c r="M1084" s="37"/>
      <c r="N1084" s="37"/>
      <c r="O1084" s="37"/>
      <c r="P1084" s="65"/>
      <c r="Q1084" s="37"/>
      <c r="R1084" s="37"/>
      <c r="S1084" s="37"/>
      <c r="T1084" s="37"/>
      <c r="U1084" s="37"/>
      <c r="V1084" s="37"/>
      <c r="W1084" s="37"/>
      <c r="X1084" s="37"/>
      <c r="Y1084" s="37"/>
      <c r="Z1084" s="37"/>
    </row>
    <row r="1085" spans="2:26" x14ac:dyDescent="0.2">
      <c r="B1085" s="37"/>
      <c r="C1085" s="37"/>
      <c r="D1085" s="37"/>
      <c r="E1085" s="37"/>
      <c r="F1085" s="37"/>
      <c r="G1085" s="37"/>
      <c r="H1085" s="37"/>
      <c r="I1085" s="37"/>
      <c r="J1085" s="37"/>
      <c r="K1085" s="37"/>
      <c r="L1085" s="37"/>
      <c r="M1085" s="37"/>
      <c r="N1085" s="37"/>
      <c r="O1085" s="37"/>
      <c r="P1085" s="65"/>
      <c r="Q1085" s="37"/>
      <c r="R1085" s="37"/>
      <c r="S1085" s="37"/>
      <c r="T1085" s="37"/>
      <c r="U1085" s="37"/>
      <c r="V1085" s="37"/>
      <c r="W1085" s="37"/>
      <c r="X1085" s="37"/>
      <c r="Y1085" s="37"/>
      <c r="Z1085" s="37"/>
    </row>
    <row r="1086" spans="2:26" x14ac:dyDescent="0.2">
      <c r="B1086" s="37"/>
      <c r="C1086" s="37"/>
      <c r="D1086" s="37"/>
      <c r="E1086" s="37"/>
      <c r="F1086" s="37"/>
      <c r="G1086" s="37"/>
      <c r="H1086" s="37"/>
      <c r="I1086" s="37"/>
      <c r="J1086" s="37"/>
      <c r="K1086" s="37"/>
      <c r="L1086" s="37"/>
      <c r="M1086" s="37"/>
      <c r="N1086" s="37"/>
      <c r="O1086" s="37"/>
      <c r="P1086" s="65"/>
      <c r="Q1086" s="37"/>
      <c r="R1086" s="37"/>
      <c r="S1086" s="37"/>
      <c r="T1086" s="37"/>
      <c r="U1086" s="37"/>
      <c r="V1086" s="37"/>
      <c r="W1086" s="37"/>
      <c r="X1086" s="37"/>
      <c r="Y1086" s="37"/>
      <c r="Z1086" s="37"/>
    </row>
    <row r="1087" spans="2:26" x14ac:dyDescent="0.2">
      <c r="B1087" s="37"/>
      <c r="C1087" s="37"/>
      <c r="D1087" s="37"/>
      <c r="E1087" s="37"/>
      <c r="F1087" s="37"/>
      <c r="G1087" s="37"/>
      <c r="H1087" s="37"/>
      <c r="I1087" s="37"/>
      <c r="J1087" s="37"/>
      <c r="K1087" s="37"/>
      <c r="L1087" s="37"/>
      <c r="M1087" s="37"/>
      <c r="N1087" s="37"/>
      <c r="O1087" s="37"/>
      <c r="P1087" s="65"/>
      <c r="Q1087" s="37"/>
      <c r="R1087" s="37"/>
      <c r="S1087" s="37"/>
      <c r="T1087" s="37"/>
      <c r="U1087" s="37"/>
      <c r="V1087" s="37"/>
      <c r="W1087" s="37"/>
      <c r="X1087" s="37"/>
      <c r="Y1087" s="37"/>
      <c r="Z1087" s="37"/>
    </row>
    <row r="1088" spans="2:26" x14ac:dyDescent="0.2">
      <c r="B1088" s="37"/>
      <c r="C1088" s="37"/>
      <c r="D1088" s="37"/>
      <c r="E1088" s="37"/>
      <c r="F1088" s="37"/>
      <c r="G1088" s="37"/>
      <c r="H1088" s="37"/>
      <c r="I1088" s="37"/>
      <c r="J1088" s="37"/>
      <c r="K1088" s="37"/>
      <c r="L1088" s="37"/>
      <c r="M1088" s="37"/>
      <c r="N1088" s="37"/>
      <c r="O1088" s="37"/>
      <c r="P1088" s="65"/>
      <c r="Q1088" s="37"/>
      <c r="R1088" s="37"/>
      <c r="S1088" s="37"/>
      <c r="T1088" s="37"/>
      <c r="U1088" s="37"/>
      <c r="V1088" s="37"/>
      <c r="W1088" s="37"/>
      <c r="X1088" s="37"/>
      <c r="Y1088" s="37"/>
      <c r="Z1088" s="37"/>
    </row>
    <row r="1089" spans="2:26" x14ac:dyDescent="0.2">
      <c r="B1089" s="37"/>
      <c r="C1089" s="37"/>
      <c r="D1089" s="37"/>
      <c r="E1089" s="37"/>
      <c r="F1089" s="37"/>
      <c r="G1089" s="37"/>
      <c r="H1089" s="37"/>
      <c r="I1089" s="37"/>
      <c r="J1089" s="37"/>
      <c r="K1089" s="37"/>
      <c r="L1089" s="37"/>
      <c r="M1089" s="37"/>
      <c r="N1089" s="37"/>
      <c r="O1089" s="37"/>
      <c r="P1089" s="65"/>
      <c r="Q1089" s="37"/>
      <c r="R1089" s="37"/>
      <c r="S1089" s="37"/>
      <c r="T1089" s="37"/>
      <c r="U1089" s="37"/>
      <c r="V1089" s="37"/>
      <c r="W1089" s="37"/>
      <c r="X1089" s="37"/>
      <c r="Y1089" s="37"/>
      <c r="Z1089" s="37"/>
    </row>
    <row r="1090" spans="2:26" x14ac:dyDescent="0.2">
      <c r="B1090" s="37"/>
      <c r="C1090" s="37"/>
      <c r="D1090" s="37"/>
      <c r="E1090" s="37"/>
      <c r="F1090" s="37"/>
      <c r="G1090" s="37"/>
      <c r="H1090" s="37"/>
      <c r="I1090" s="37"/>
      <c r="J1090" s="37"/>
      <c r="K1090" s="37"/>
      <c r="L1090" s="37"/>
      <c r="M1090" s="37"/>
      <c r="N1090" s="37"/>
      <c r="O1090" s="37"/>
      <c r="P1090" s="65"/>
      <c r="Q1090" s="37"/>
      <c r="R1090" s="37"/>
      <c r="S1090" s="37"/>
      <c r="T1090" s="37"/>
      <c r="U1090" s="37"/>
      <c r="V1090" s="37"/>
      <c r="W1090" s="37"/>
      <c r="X1090" s="37"/>
      <c r="Y1090" s="37"/>
      <c r="Z1090" s="37"/>
    </row>
    <row r="1091" spans="2:26" x14ac:dyDescent="0.2">
      <c r="B1091" s="37"/>
      <c r="C1091" s="37"/>
      <c r="D1091" s="37"/>
      <c r="E1091" s="37"/>
      <c r="F1091" s="37"/>
      <c r="G1091" s="37"/>
      <c r="H1091" s="37"/>
      <c r="I1091" s="37"/>
      <c r="J1091" s="37"/>
      <c r="K1091" s="37"/>
      <c r="L1091" s="37"/>
      <c r="M1091" s="37"/>
      <c r="N1091" s="37"/>
      <c r="O1091" s="37"/>
      <c r="P1091" s="65"/>
      <c r="Q1091" s="37"/>
      <c r="R1091" s="37"/>
      <c r="S1091" s="37"/>
      <c r="T1091" s="37"/>
      <c r="U1091" s="37"/>
      <c r="V1091" s="37"/>
      <c r="W1091" s="37"/>
      <c r="X1091" s="37"/>
      <c r="Y1091" s="37"/>
      <c r="Z1091" s="37"/>
    </row>
    <row r="1092" spans="2:26" x14ac:dyDescent="0.2">
      <c r="B1092" s="37"/>
      <c r="C1092" s="37"/>
      <c r="D1092" s="37"/>
      <c r="E1092" s="37"/>
      <c r="F1092" s="37"/>
      <c r="G1092" s="37"/>
      <c r="H1092" s="37"/>
      <c r="I1092" s="37"/>
      <c r="J1092" s="37"/>
      <c r="K1092" s="37"/>
      <c r="L1092" s="37"/>
      <c r="M1092" s="37"/>
      <c r="N1092" s="37"/>
      <c r="O1092" s="37"/>
      <c r="P1092" s="65"/>
      <c r="Q1092" s="37"/>
      <c r="R1092" s="37"/>
      <c r="S1092" s="37"/>
      <c r="T1092" s="37"/>
      <c r="U1092" s="37"/>
      <c r="V1092" s="37"/>
      <c r="W1092" s="37"/>
      <c r="X1092" s="37"/>
      <c r="Y1092" s="37"/>
      <c r="Z1092" s="37"/>
    </row>
    <row r="1093" spans="2:26" x14ac:dyDescent="0.2">
      <c r="B1093" s="37"/>
      <c r="C1093" s="37"/>
      <c r="D1093" s="37"/>
      <c r="E1093" s="37"/>
      <c r="F1093" s="37"/>
      <c r="G1093" s="37"/>
      <c r="H1093" s="37"/>
      <c r="I1093" s="37"/>
      <c r="J1093" s="37"/>
      <c r="K1093" s="37"/>
      <c r="L1093" s="37"/>
      <c r="M1093" s="37"/>
      <c r="N1093" s="37"/>
      <c r="O1093" s="37"/>
      <c r="P1093" s="65"/>
      <c r="Q1093" s="37"/>
      <c r="R1093" s="37"/>
      <c r="S1093" s="37"/>
      <c r="T1093" s="37"/>
      <c r="U1093" s="37"/>
      <c r="V1093" s="37"/>
      <c r="W1093" s="37"/>
      <c r="X1093" s="37"/>
      <c r="Y1093" s="37"/>
      <c r="Z1093" s="37"/>
    </row>
    <row r="1094" spans="2:26" x14ac:dyDescent="0.2">
      <c r="B1094" s="37"/>
      <c r="C1094" s="37"/>
      <c r="D1094" s="37"/>
      <c r="E1094" s="37"/>
      <c r="F1094" s="37"/>
      <c r="G1094" s="37"/>
      <c r="H1094" s="37"/>
      <c r="I1094" s="37"/>
      <c r="J1094" s="37"/>
      <c r="K1094" s="37"/>
      <c r="L1094" s="37"/>
      <c r="M1094" s="37"/>
      <c r="N1094" s="37"/>
      <c r="O1094" s="37"/>
      <c r="P1094" s="65"/>
      <c r="Q1094" s="37"/>
      <c r="R1094" s="37"/>
      <c r="S1094" s="37"/>
      <c r="T1094" s="37"/>
      <c r="U1094" s="37"/>
      <c r="V1094" s="37"/>
      <c r="W1094" s="37"/>
      <c r="X1094" s="37"/>
      <c r="Y1094" s="37"/>
      <c r="Z1094" s="37"/>
    </row>
    <row r="1095" spans="2:26" x14ac:dyDescent="0.2">
      <c r="B1095" s="37"/>
      <c r="C1095" s="37"/>
      <c r="D1095" s="37"/>
      <c r="E1095" s="37"/>
      <c r="F1095" s="37"/>
      <c r="G1095" s="37"/>
      <c r="H1095" s="37"/>
      <c r="I1095" s="37"/>
      <c r="J1095" s="37"/>
      <c r="K1095" s="37"/>
      <c r="L1095" s="37"/>
      <c r="M1095" s="37"/>
      <c r="N1095" s="37"/>
      <c r="O1095" s="37"/>
      <c r="P1095" s="65"/>
      <c r="Q1095" s="37"/>
      <c r="R1095" s="37"/>
      <c r="S1095" s="37"/>
      <c r="T1095" s="37"/>
      <c r="U1095" s="37"/>
      <c r="V1095" s="37"/>
      <c r="W1095" s="37"/>
      <c r="X1095" s="37"/>
      <c r="Y1095" s="37"/>
      <c r="Z1095" s="37"/>
    </row>
    <row r="1096" spans="2:26" x14ac:dyDescent="0.2">
      <c r="B1096" s="37"/>
      <c r="C1096" s="37"/>
      <c r="D1096" s="37"/>
      <c r="E1096" s="37"/>
      <c r="F1096" s="37"/>
      <c r="G1096" s="37"/>
      <c r="H1096" s="37"/>
      <c r="I1096" s="37"/>
      <c r="J1096" s="37"/>
      <c r="K1096" s="37"/>
      <c r="L1096" s="37"/>
      <c r="M1096" s="37"/>
      <c r="N1096" s="37"/>
      <c r="O1096" s="37"/>
      <c r="P1096" s="65"/>
      <c r="Q1096" s="37"/>
      <c r="R1096" s="37"/>
      <c r="S1096" s="37"/>
      <c r="T1096" s="37"/>
      <c r="U1096" s="37"/>
      <c r="V1096" s="37"/>
      <c r="W1096" s="37"/>
      <c r="X1096" s="37"/>
      <c r="Y1096" s="37"/>
      <c r="Z1096" s="37"/>
    </row>
    <row r="1097" spans="2:26" x14ac:dyDescent="0.2">
      <c r="B1097" s="37"/>
      <c r="C1097" s="37"/>
      <c r="D1097" s="37"/>
      <c r="E1097" s="37"/>
      <c r="F1097" s="37"/>
      <c r="G1097" s="37"/>
      <c r="H1097" s="37"/>
      <c r="I1097" s="37"/>
      <c r="J1097" s="37"/>
      <c r="K1097" s="37"/>
      <c r="L1097" s="37"/>
      <c r="M1097" s="37"/>
      <c r="N1097" s="37"/>
      <c r="O1097" s="37"/>
      <c r="P1097" s="65"/>
      <c r="Q1097" s="37"/>
      <c r="R1097" s="37"/>
      <c r="S1097" s="37"/>
      <c r="T1097" s="37"/>
      <c r="U1097" s="37"/>
      <c r="V1097" s="37"/>
      <c r="W1097" s="37"/>
      <c r="X1097" s="37"/>
      <c r="Y1097" s="37"/>
      <c r="Z1097" s="37"/>
    </row>
    <row r="1098" spans="2:26" x14ac:dyDescent="0.2">
      <c r="B1098" s="37"/>
      <c r="C1098" s="37"/>
      <c r="D1098" s="37"/>
      <c r="E1098" s="37"/>
      <c r="F1098" s="37"/>
      <c r="G1098" s="37"/>
      <c r="H1098" s="37"/>
      <c r="I1098" s="37"/>
      <c r="J1098" s="37"/>
      <c r="K1098" s="37"/>
      <c r="L1098" s="37"/>
      <c r="M1098" s="37"/>
      <c r="N1098" s="37"/>
      <c r="O1098" s="37"/>
      <c r="P1098" s="65"/>
      <c r="Q1098" s="37"/>
      <c r="R1098" s="37"/>
      <c r="S1098" s="37"/>
      <c r="T1098" s="37"/>
      <c r="U1098" s="37"/>
      <c r="V1098" s="37"/>
      <c r="W1098" s="37"/>
      <c r="X1098" s="37"/>
      <c r="Y1098" s="37"/>
      <c r="Z1098" s="37"/>
    </row>
    <row r="1099" spans="2:26" x14ac:dyDescent="0.2">
      <c r="B1099" s="37"/>
      <c r="C1099" s="37"/>
      <c r="D1099" s="37"/>
      <c r="E1099" s="37"/>
      <c r="F1099" s="37"/>
      <c r="G1099" s="37"/>
      <c r="H1099" s="37"/>
      <c r="I1099" s="37"/>
      <c r="J1099" s="37"/>
      <c r="K1099" s="37"/>
      <c r="L1099" s="37"/>
      <c r="M1099" s="37"/>
      <c r="N1099" s="37"/>
      <c r="O1099" s="37"/>
      <c r="P1099" s="65"/>
      <c r="Q1099" s="37"/>
      <c r="R1099" s="37"/>
      <c r="S1099" s="37"/>
      <c r="T1099" s="37"/>
      <c r="U1099" s="37"/>
      <c r="V1099" s="37"/>
      <c r="W1099" s="37"/>
      <c r="X1099" s="37"/>
      <c r="Y1099" s="37"/>
      <c r="Z1099" s="37"/>
    </row>
    <row r="1100" spans="2:26" x14ac:dyDescent="0.2">
      <c r="B1100" s="37"/>
      <c r="C1100" s="37"/>
      <c r="D1100" s="37"/>
      <c r="E1100" s="37"/>
      <c r="F1100" s="37"/>
      <c r="G1100" s="37"/>
      <c r="H1100" s="37"/>
      <c r="I1100" s="37"/>
      <c r="J1100" s="37"/>
      <c r="K1100" s="37"/>
      <c r="L1100" s="37"/>
      <c r="M1100" s="37"/>
      <c r="N1100" s="37"/>
      <c r="O1100" s="37"/>
      <c r="P1100" s="65"/>
      <c r="Q1100" s="37"/>
      <c r="R1100" s="37"/>
      <c r="S1100" s="37"/>
      <c r="T1100" s="37"/>
      <c r="U1100" s="37"/>
      <c r="V1100" s="37"/>
      <c r="W1100" s="37"/>
      <c r="X1100" s="37"/>
      <c r="Y1100" s="37"/>
      <c r="Z1100" s="37"/>
    </row>
    <row r="1101" spans="2:26" x14ac:dyDescent="0.2">
      <c r="B1101" s="37"/>
      <c r="C1101" s="37"/>
      <c r="D1101" s="37"/>
      <c r="E1101" s="37"/>
      <c r="F1101" s="37"/>
      <c r="G1101" s="37"/>
      <c r="H1101" s="37"/>
      <c r="I1101" s="37"/>
      <c r="J1101" s="37"/>
      <c r="K1101" s="37"/>
      <c r="L1101" s="37"/>
      <c r="M1101" s="37"/>
      <c r="N1101" s="37"/>
      <c r="O1101" s="37"/>
      <c r="P1101" s="65"/>
      <c r="Q1101" s="37"/>
      <c r="R1101" s="37"/>
      <c r="S1101" s="37"/>
      <c r="T1101" s="37"/>
      <c r="U1101" s="37"/>
      <c r="V1101" s="37"/>
      <c r="W1101" s="37"/>
      <c r="X1101" s="37"/>
      <c r="Y1101" s="37"/>
      <c r="Z1101" s="37"/>
    </row>
    <row r="1102" spans="2:26" x14ac:dyDescent="0.2">
      <c r="B1102" s="37"/>
      <c r="C1102" s="37"/>
      <c r="D1102" s="37"/>
      <c r="E1102" s="37"/>
      <c r="F1102" s="37"/>
      <c r="G1102" s="37"/>
      <c r="H1102" s="37"/>
      <c r="I1102" s="37"/>
      <c r="J1102" s="37"/>
      <c r="K1102" s="37"/>
      <c r="L1102" s="37"/>
      <c r="M1102" s="37"/>
      <c r="N1102" s="37"/>
      <c r="O1102" s="37"/>
      <c r="P1102" s="65"/>
      <c r="Q1102" s="37"/>
      <c r="R1102" s="37"/>
      <c r="S1102" s="37"/>
      <c r="T1102" s="37"/>
      <c r="U1102" s="37"/>
      <c r="V1102" s="37"/>
      <c r="W1102" s="37"/>
      <c r="X1102" s="37"/>
      <c r="Y1102" s="37"/>
      <c r="Z1102" s="37"/>
    </row>
    <row r="1103" spans="2:26" x14ac:dyDescent="0.2">
      <c r="B1103" s="37"/>
      <c r="C1103" s="37"/>
      <c r="D1103" s="37"/>
      <c r="E1103" s="37"/>
      <c r="F1103" s="37"/>
      <c r="G1103" s="37"/>
      <c r="H1103" s="37"/>
      <c r="I1103" s="37"/>
      <c r="J1103" s="37"/>
      <c r="K1103" s="37"/>
      <c r="L1103" s="37"/>
      <c r="M1103" s="37"/>
      <c r="N1103" s="37"/>
      <c r="O1103" s="37"/>
      <c r="P1103" s="65"/>
      <c r="Q1103" s="37"/>
      <c r="R1103" s="37"/>
      <c r="S1103" s="37"/>
      <c r="T1103" s="37"/>
      <c r="U1103" s="37"/>
      <c r="V1103" s="37"/>
      <c r="W1103" s="37"/>
      <c r="X1103" s="37"/>
      <c r="Y1103" s="37"/>
      <c r="Z1103" s="37"/>
    </row>
    <row r="1104" spans="2:26" x14ac:dyDescent="0.2">
      <c r="B1104" s="37"/>
      <c r="C1104" s="37"/>
      <c r="D1104" s="37"/>
      <c r="E1104" s="37"/>
      <c r="F1104" s="37"/>
      <c r="G1104" s="37"/>
      <c r="H1104" s="37"/>
      <c r="I1104" s="37"/>
      <c r="J1104" s="37"/>
      <c r="K1104" s="37"/>
      <c r="L1104" s="37"/>
      <c r="M1104" s="37"/>
      <c r="N1104" s="37"/>
      <c r="O1104" s="37"/>
      <c r="P1104" s="65"/>
      <c r="Q1104" s="37"/>
      <c r="R1104" s="37"/>
      <c r="S1104" s="37"/>
      <c r="T1104" s="37"/>
      <c r="U1104" s="37"/>
      <c r="V1104" s="37"/>
      <c r="W1104" s="37"/>
      <c r="X1104" s="37"/>
      <c r="Y1104" s="37"/>
      <c r="Z1104" s="37"/>
    </row>
    <row r="1105" spans="2:26" x14ac:dyDescent="0.2">
      <c r="B1105" s="37"/>
      <c r="C1105" s="37"/>
      <c r="D1105" s="37"/>
      <c r="E1105" s="37"/>
      <c r="F1105" s="37"/>
      <c r="G1105" s="37"/>
      <c r="H1105" s="37"/>
      <c r="I1105" s="37"/>
      <c r="J1105" s="37"/>
      <c r="K1105" s="37"/>
      <c r="L1105" s="37"/>
      <c r="M1105" s="37"/>
      <c r="N1105" s="37"/>
      <c r="O1105" s="37"/>
      <c r="P1105" s="65"/>
      <c r="Q1105" s="37"/>
      <c r="R1105" s="37"/>
      <c r="S1105" s="37"/>
      <c r="T1105" s="37"/>
      <c r="U1105" s="37"/>
      <c r="V1105" s="37"/>
      <c r="W1105" s="37"/>
      <c r="X1105" s="37"/>
      <c r="Y1105" s="37"/>
      <c r="Z1105" s="37"/>
    </row>
    <row r="1106" spans="2:26" x14ac:dyDescent="0.2">
      <c r="B1106" s="37"/>
      <c r="C1106" s="37"/>
      <c r="D1106" s="37"/>
      <c r="E1106" s="37"/>
      <c r="F1106" s="37"/>
      <c r="G1106" s="37"/>
      <c r="H1106" s="37"/>
      <c r="I1106" s="37"/>
      <c r="J1106" s="37"/>
      <c r="K1106" s="37"/>
      <c r="L1106" s="37"/>
      <c r="M1106" s="37"/>
      <c r="N1106" s="37"/>
      <c r="O1106" s="37"/>
      <c r="P1106" s="65"/>
      <c r="Q1106" s="37"/>
      <c r="R1106" s="37"/>
      <c r="S1106" s="37"/>
      <c r="T1106" s="37"/>
      <c r="U1106" s="37"/>
      <c r="V1106" s="37"/>
      <c r="W1106" s="37"/>
      <c r="X1106" s="37"/>
      <c r="Y1106" s="37"/>
      <c r="Z1106" s="37"/>
    </row>
    <row r="1107" spans="2:26" x14ac:dyDescent="0.2">
      <c r="B1107" s="37"/>
      <c r="C1107" s="37"/>
      <c r="D1107" s="37"/>
      <c r="E1107" s="37"/>
      <c r="F1107" s="37"/>
      <c r="G1107" s="37"/>
      <c r="H1107" s="37"/>
      <c r="I1107" s="37"/>
      <c r="J1107" s="37"/>
      <c r="K1107" s="37"/>
      <c r="L1107" s="37"/>
      <c r="M1107" s="37"/>
      <c r="N1107" s="37"/>
      <c r="O1107" s="37"/>
      <c r="P1107" s="65"/>
      <c r="Q1107" s="37"/>
      <c r="R1107" s="37"/>
      <c r="S1107" s="37"/>
      <c r="T1107" s="37"/>
      <c r="U1107" s="37"/>
      <c r="V1107" s="37"/>
      <c r="W1107" s="37"/>
      <c r="X1107" s="37"/>
      <c r="Y1107" s="37"/>
      <c r="Z1107" s="37"/>
    </row>
    <row r="1108" spans="2:26" x14ac:dyDescent="0.2">
      <c r="B1108" s="37"/>
      <c r="C1108" s="37"/>
      <c r="D1108" s="37"/>
      <c r="E1108" s="37"/>
      <c r="F1108" s="37"/>
      <c r="G1108" s="37"/>
      <c r="H1108" s="37"/>
      <c r="I1108" s="37"/>
      <c r="J1108" s="37"/>
      <c r="K1108" s="37"/>
      <c r="L1108" s="37"/>
      <c r="M1108" s="37"/>
      <c r="N1108" s="37"/>
      <c r="O1108" s="37"/>
      <c r="P1108" s="65"/>
      <c r="Q1108" s="37"/>
      <c r="R1108" s="37"/>
      <c r="S1108" s="37"/>
      <c r="T1108" s="37"/>
      <c r="U1108" s="37"/>
      <c r="V1108" s="37"/>
      <c r="W1108" s="37"/>
      <c r="X1108" s="37"/>
      <c r="Y1108" s="37"/>
      <c r="Z1108" s="37"/>
    </row>
    <row r="1109" spans="2:26" x14ac:dyDescent="0.2">
      <c r="B1109" s="37"/>
      <c r="C1109" s="37"/>
      <c r="D1109" s="37"/>
      <c r="E1109" s="37"/>
      <c r="F1109" s="37"/>
      <c r="G1109" s="37"/>
      <c r="H1109" s="37"/>
      <c r="I1109" s="37"/>
      <c r="J1109" s="37"/>
      <c r="K1109" s="37"/>
      <c r="L1109" s="37"/>
      <c r="M1109" s="37"/>
      <c r="N1109" s="37"/>
      <c r="O1109" s="37"/>
      <c r="P1109" s="65"/>
      <c r="Q1109" s="37"/>
      <c r="R1109" s="37"/>
      <c r="S1109" s="37"/>
      <c r="T1109" s="37"/>
      <c r="U1109" s="37"/>
      <c r="V1109" s="37"/>
      <c r="W1109" s="37"/>
      <c r="X1109" s="37"/>
      <c r="Y1109" s="37"/>
      <c r="Z1109" s="37"/>
    </row>
    <row r="1110" spans="2:26" x14ac:dyDescent="0.2">
      <c r="B1110" s="37"/>
      <c r="C1110" s="37"/>
      <c r="D1110" s="37"/>
      <c r="E1110" s="37"/>
      <c r="F1110" s="37"/>
      <c r="G1110" s="37"/>
      <c r="H1110" s="37"/>
      <c r="I1110" s="37"/>
      <c r="J1110" s="37"/>
      <c r="K1110" s="37"/>
      <c r="L1110" s="37"/>
      <c r="M1110" s="37"/>
      <c r="N1110" s="37"/>
      <c r="O1110" s="37"/>
      <c r="P1110" s="65"/>
      <c r="Q1110" s="37"/>
      <c r="R1110" s="37"/>
      <c r="S1110" s="37"/>
      <c r="T1110" s="37"/>
      <c r="U1110" s="37"/>
      <c r="V1110" s="37"/>
      <c r="W1110" s="37"/>
      <c r="X1110" s="37"/>
      <c r="Y1110" s="37"/>
      <c r="Z1110" s="37"/>
    </row>
    <row r="1111" spans="2:26" x14ac:dyDescent="0.2">
      <c r="B1111" s="37"/>
      <c r="C1111" s="37"/>
      <c r="D1111" s="37"/>
      <c r="E1111" s="37"/>
      <c r="F1111" s="37"/>
      <c r="G1111" s="37"/>
      <c r="H1111" s="37"/>
      <c r="I1111" s="37"/>
      <c r="J1111" s="37"/>
      <c r="K1111" s="37"/>
      <c r="L1111" s="37"/>
      <c r="M1111" s="37"/>
      <c r="N1111" s="37"/>
      <c r="O1111" s="37"/>
      <c r="P1111" s="65"/>
      <c r="Q1111" s="37"/>
      <c r="R1111" s="37"/>
      <c r="S1111" s="37"/>
      <c r="T1111" s="37"/>
      <c r="U1111" s="37"/>
      <c r="V1111" s="37"/>
      <c r="W1111" s="37"/>
      <c r="X1111" s="37"/>
      <c r="Y1111" s="37"/>
      <c r="Z1111" s="37"/>
    </row>
    <row r="1112" spans="2:26" x14ac:dyDescent="0.2">
      <c r="B1112" s="37"/>
      <c r="C1112" s="37"/>
      <c r="D1112" s="37"/>
      <c r="E1112" s="37"/>
      <c r="F1112" s="37"/>
      <c r="G1112" s="37"/>
      <c r="H1112" s="37"/>
      <c r="I1112" s="37"/>
      <c r="J1112" s="37"/>
      <c r="K1112" s="37"/>
      <c r="L1112" s="37"/>
      <c r="M1112" s="37"/>
      <c r="N1112" s="37"/>
      <c r="O1112" s="37"/>
      <c r="P1112" s="65"/>
      <c r="Q1112" s="37"/>
      <c r="R1112" s="37"/>
      <c r="S1112" s="37"/>
      <c r="T1112" s="37"/>
      <c r="U1112" s="37"/>
      <c r="V1112" s="37"/>
      <c r="W1112" s="37"/>
      <c r="X1112" s="37"/>
      <c r="Y1112" s="37"/>
      <c r="Z1112" s="37"/>
    </row>
    <row r="1113" spans="2:26" x14ac:dyDescent="0.2">
      <c r="B1113" s="37"/>
      <c r="C1113" s="37"/>
      <c r="D1113" s="37"/>
      <c r="E1113" s="37"/>
      <c r="F1113" s="37"/>
      <c r="G1113" s="37"/>
      <c r="H1113" s="37"/>
      <c r="I1113" s="37"/>
      <c r="J1113" s="37"/>
      <c r="K1113" s="37"/>
      <c r="L1113" s="37"/>
      <c r="M1113" s="37"/>
      <c r="N1113" s="37"/>
      <c r="O1113" s="37"/>
      <c r="P1113" s="65"/>
      <c r="Q1113" s="37"/>
      <c r="R1113" s="37"/>
      <c r="S1113" s="37"/>
      <c r="T1113" s="37"/>
      <c r="U1113" s="37"/>
      <c r="V1113" s="37"/>
      <c r="W1113" s="37"/>
      <c r="X1113" s="37"/>
      <c r="Y1113" s="37"/>
      <c r="Z1113" s="37"/>
    </row>
    <row r="1114" spans="2:26" x14ac:dyDescent="0.2">
      <c r="B1114" s="37"/>
      <c r="C1114" s="37"/>
      <c r="D1114" s="37"/>
      <c r="E1114" s="37"/>
      <c r="F1114" s="37"/>
      <c r="G1114" s="37"/>
      <c r="H1114" s="37"/>
      <c r="I1114" s="37"/>
      <c r="J1114" s="37"/>
      <c r="K1114" s="37"/>
      <c r="L1114" s="37"/>
      <c r="M1114" s="37"/>
      <c r="N1114" s="37"/>
      <c r="O1114" s="37"/>
      <c r="P1114" s="65"/>
      <c r="Q1114" s="37"/>
      <c r="R1114" s="37"/>
      <c r="S1114" s="37"/>
      <c r="T1114" s="37"/>
      <c r="U1114" s="37"/>
      <c r="V1114" s="37"/>
      <c r="W1114" s="37"/>
      <c r="X1114" s="37"/>
      <c r="Y1114" s="37"/>
      <c r="Z1114" s="37"/>
    </row>
    <row r="1115" spans="2:26" x14ac:dyDescent="0.2">
      <c r="B1115" s="37"/>
      <c r="C1115" s="37"/>
      <c r="D1115" s="37"/>
      <c r="E1115" s="37"/>
      <c r="F1115" s="37"/>
      <c r="G1115" s="37"/>
      <c r="H1115" s="37"/>
      <c r="I1115" s="37"/>
      <c r="J1115" s="37"/>
      <c r="K1115" s="37"/>
      <c r="L1115" s="37"/>
      <c r="M1115" s="37"/>
      <c r="N1115" s="37"/>
      <c r="O1115" s="37"/>
      <c r="P1115" s="65"/>
      <c r="Q1115" s="37"/>
      <c r="R1115" s="37"/>
      <c r="S1115" s="37"/>
      <c r="T1115" s="37"/>
      <c r="U1115" s="37"/>
      <c r="V1115" s="37"/>
      <c r="W1115" s="37"/>
      <c r="X1115" s="37"/>
      <c r="Y1115" s="37"/>
      <c r="Z1115" s="37"/>
    </row>
    <row r="1116" spans="2:26" x14ac:dyDescent="0.2">
      <c r="B1116" s="37"/>
      <c r="C1116" s="37"/>
      <c r="D1116" s="37"/>
      <c r="E1116" s="37"/>
      <c r="F1116" s="37"/>
      <c r="G1116" s="37"/>
      <c r="H1116" s="37"/>
      <c r="I1116" s="37"/>
      <c r="J1116" s="37"/>
      <c r="K1116" s="37"/>
      <c r="L1116" s="37"/>
      <c r="M1116" s="37"/>
      <c r="N1116" s="37"/>
      <c r="O1116" s="37"/>
      <c r="P1116" s="65"/>
      <c r="Q1116" s="37"/>
      <c r="R1116" s="37"/>
      <c r="S1116" s="37"/>
      <c r="T1116" s="37"/>
      <c r="U1116" s="37"/>
      <c r="V1116" s="37"/>
      <c r="W1116" s="37"/>
      <c r="X1116" s="37"/>
      <c r="Y1116" s="37"/>
      <c r="Z1116" s="37"/>
    </row>
    <row r="1117" spans="2:26" x14ac:dyDescent="0.2">
      <c r="B1117" s="37"/>
      <c r="C1117" s="37"/>
      <c r="D1117" s="37"/>
      <c r="E1117" s="37"/>
      <c r="F1117" s="37"/>
      <c r="G1117" s="37"/>
      <c r="H1117" s="37"/>
      <c r="I1117" s="37"/>
      <c r="J1117" s="37"/>
      <c r="K1117" s="37"/>
      <c r="L1117" s="37"/>
      <c r="M1117" s="37"/>
      <c r="N1117" s="37"/>
      <c r="O1117" s="37"/>
      <c r="P1117" s="65"/>
      <c r="Q1117" s="37"/>
      <c r="R1117" s="37"/>
      <c r="S1117" s="37"/>
      <c r="T1117" s="37"/>
      <c r="U1117" s="37"/>
      <c r="V1117" s="37"/>
      <c r="W1117" s="37"/>
      <c r="X1117" s="37"/>
      <c r="Y1117" s="37"/>
      <c r="Z1117" s="37"/>
    </row>
    <row r="1118" spans="2:26" x14ac:dyDescent="0.2">
      <c r="B1118" s="37"/>
      <c r="C1118" s="37"/>
      <c r="D1118" s="37"/>
      <c r="E1118" s="37"/>
      <c r="F1118" s="37"/>
      <c r="G1118" s="37"/>
      <c r="H1118" s="37"/>
      <c r="I1118" s="37"/>
      <c r="J1118" s="37"/>
      <c r="K1118" s="37"/>
      <c r="L1118" s="37"/>
      <c r="M1118" s="37"/>
      <c r="N1118" s="37"/>
      <c r="O1118" s="37"/>
      <c r="P1118" s="65"/>
      <c r="Q1118" s="37"/>
      <c r="R1118" s="37"/>
      <c r="S1118" s="37"/>
      <c r="T1118" s="37"/>
      <c r="U1118" s="37"/>
      <c r="V1118" s="37"/>
      <c r="W1118" s="37"/>
      <c r="X1118" s="37"/>
      <c r="Y1118" s="37"/>
      <c r="Z1118" s="37"/>
    </row>
    <row r="1119" spans="2:26" x14ac:dyDescent="0.2">
      <c r="B1119" s="37"/>
      <c r="C1119" s="37"/>
      <c r="D1119" s="37"/>
      <c r="E1119" s="37"/>
      <c r="F1119" s="37"/>
      <c r="G1119" s="37"/>
      <c r="H1119" s="37"/>
      <c r="I1119" s="37"/>
      <c r="J1119" s="37"/>
      <c r="K1119" s="37"/>
      <c r="L1119" s="37"/>
      <c r="M1119" s="37"/>
      <c r="N1119" s="37"/>
      <c r="O1119" s="37"/>
      <c r="P1119" s="65"/>
      <c r="Q1119" s="37"/>
      <c r="R1119" s="37"/>
      <c r="S1119" s="37"/>
      <c r="T1119" s="37"/>
      <c r="U1119" s="37"/>
      <c r="V1119" s="37"/>
      <c r="W1119" s="37"/>
      <c r="X1119" s="37"/>
      <c r="Y1119" s="37"/>
      <c r="Z1119" s="37"/>
    </row>
    <row r="1120" spans="2:26" x14ac:dyDescent="0.2">
      <c r="B1120" s="37"/>
      <c r="C1120" s="37"/>
      <c r="D1120" s="37"/>
      <c r="E1120" s="37"/>
      <c r="F1120" s="37"/>
      <c r="G1120" s="37"/>
      <c r="H1120" s="37"/>
      <c r="I1120" s="37"/>
      <c r="J1120" s="37"/>
      <c r="K1120" s="37"/>
      <c r="L1120" s="37"/>
      <c r="M1120" s="37"/>
      <c r="N1120" s="37"/>
      <c r="O1120" s="37"/>
      <c r="P1120" s="65"/>
      <c r="Q1120" s="37"/>
      <c r="R1120" s="37"/>
      <c r="S1120" s="37"/>
      <c r="T1120" s="37"/>
      <c r="U1120" s="37"/>
      <c r="V1120" s="37"/>
      <c r="W1120" s="37"/>
      <c r="X1120" s="37"/>
      <c r="Y1120" s="37"/>
      <c r="Z1120" s="37"/>
    </row>
    <row r="1121" spans="2:26" x14ac:dyDescent="0.2">
      <c r="B1121" s="37"/>
      <c r="C1121" s="37"/>
      <c r="D1121" s="37"/>
      <c r="E1121" s="37"/>
      <c r="F1121" s="37"/>
      <c r="G1121" s="37"/>
      <c r="H1121" s="37"/>
      <c r="I1121" s="37"/>
      <c r="J1121" s="37"/>
      <c r="K1121" s="37"/>
      <c r="L1121" s="37"/>
      <c r="M1121" s="37"/>
      <c r="N1121" s="37"/>
      <c r="O1121" s="37"/>
      <c r="P1121" s="65"/>
      <c r="Q1121" s="37"/>
      <c r="R1121" s="37"/>
      <c r="S1121" s="37"/>
      <c r="T1121" s="37"/>
      <c r="U1121" s="37"/>
      <c r="V1121" s="37"/>
      <c r="W1121" s="37"/>
      <c r="X1121" s="37"/>
      <c r="Y1121" s="37"/>
      <c r="Z1121" s="37"/>
    </row>
    <row r="1122" spans="2:26" x14ac:dyDescent="0.2">
      <c r="B1122" s="37"/>
      <c r="C1122" s="37"/>
      <c r="D1122" s="37"/>
      <c r="E1122" s="37"/>
      <c r="F1122" s="37"/>
      <c r="G1122" s="37"/>
      <c r="H1122" s="37"/>
      <c r="I1122" s="37"/>
      <c r="J1122" s="37"/>
      <c r="K1122" s="37"/>
      <c r="L1122" s="37"/>
      <c r="M1122" s="37"/>
      <c r="N1122" s="37"/>
      <c r="O1122" s="37"/>
      <c r="P1122" s="65"/>
      <c r="Q1122" s="37"/>
      <c r="R1122" s="37"/>
      <c r="S1122" s="37"/>
      <c r="T1122" s="37"/>
      <c r="U1122" s="37"/>
      <c r="V1122" s="37"/>
      <c r="W1122" s="37"/>
      <c r="X1122" s="37"/>
      <c r="Y1122" s="37"/>
      <c r="Z1122" s="37"/>
    </row>
    <row r="1123" spans="2:26" x14ac:dyDescent="0.2">
      <c r="B1123" s="37"/>
      <c r="C1123" s="37"/>
      <c r="D1123" s="37"/>
      <c r="E1123" s="37"/>
      <c r="F1123" s="37"/>
      <c r="G1123" s="37"/>
      <c r="H1123" s="37"/>
      <c r="I1123" s="37"/>
      <c r="J1123" s="37"/>
      <c r="K1123" s="37"/>
      <c r="L1123" s="37"/>
      <c r="M1123" s="37"/>
      <c r="N1123" s="37"/>
      <c r="O1123" s="37"/>
      <c r="P1123" s="65"/>
      <c r="Q1123" s="37"/>
      <c r="R1123" s="37"/>
      <c r="S1123" s="37"/>
      <c r="T1123" s="37"/>
      <c r="U1123" s="37"/>
      <c r="V1123" s="37"/>
      <c r="W1123" s="37"/>
      <c r="X1123" s="37"/>
      <c r="Y1123" s="37"/>
      <c r="Z1123" s="37"/>
    </row>
    <row r="1124" spans="2:26" x14ac:dyDescent="0.2">
      <c r="B1124" s="37"/>
      <c r="C1124" s="37"/>
      <c r="D1124" s="37"/>
      <c r="E1124" s="37"/>
      <c r="F1124" s="37"/>
      <c r="G1124" s="37"/>
      <c r="H1124" s="37"/>
      <c r="I1124" s="37"/>
      <c r="J1124" s="37"/>
      <c r="K1124" s="37"/>
      <c r="L1124" s="37"/>
      <c r="M1124" s="37"/>
      <c r="N1124" s="37"/>
      <c r="O1124" s="37"/>
      <c r="P1124" s="65"/>
      <c r="Q1124" s="37"/>
      <c r="R1124" s="37"/>
      <c r="S1124" s="37"/>
      <c r="T1124" s="37"/>
      <c r="U1124" s="37"/>
      <c r="V1124" s="37"/>
      <c r="W1124" s="37"/>
      <c r="X1124" s="37"/>
      <c r="Y1124" s="37"/>
      <c r="Z1124" s="37"/>
    </row>
    <row r="1125" spans="2:26" x14ac:dyDescent="0.2">
      <c r="B1125" s="37"/>
      <c r="C1125" s="37"/>
      <c r="D1125" s="37"/>
      <c r="E1125" s="37"/>
      <c r="F1125" s="37"/>
      <c r="G1125" s="37"/>
      <c r="H1125" s="37"/>
      <c r="I1125" s="37"/>
      <c r="J1125" s="37"/>
      <c r="K1125" s="37"/>
      <c r="L1125" s="37"/>
      <c r="M1125" s="37"/>
      <c r="N1125" s="37"/>
      <c r="O1125" s="37"/>
      <c r="P1125" s="65"/>
      <c r="Q1125" s="37"/>
      <c r="R1125" s="37"/>
      <c r="S1125" s="37"/>
      <c r="T1125" s="37"/>
      <c r="U1125" s="37"/>
      <c r="V1125" s="37"/>
      <c r="W1125" s="37"/>
      <c r="X1125" s="37"/>
      <c r="Y1125" s="37"/>
      <c r="Z1125" s="37"/>
    </row>
    <row r="1126" spans="2:26" x14ac:dyDescent="0.2">
      <c r="B1126" s="37"/>
      <c r="C1126" s="37"/>
      <c r="D1126" s="37"/>
      <c r="E1126" s="37"/>
      <c r="F1126" s="37"/>
      <c r="G1126" s="37"/>
      <c r="H1126" s="37"/>
      <c r="I1126" s="37"/>
      <c r="J1126" s="37"/>
      <c r="K1126" s="37"/>
      <c r="L1126" s="37"/>
      <c r="M1126" s="37"/>
      <c r="N1126" s="37"/>
      <c r="O1126" s="37"/>
      <c r="P1126" s="65"/>
      <c r="Q1126" s="37"/>
      <c r="R1126" s="37"/>
      <c r="S1126" s="37"/>
      <c r="T1126" s="37"/>
      <c r="U1126" s="37"/>
      <c r="V1126" s="37"/>
      <c r="W1126" s="37"/>
      <c r="X1126" s="37"/>
      <c r="Y1126" s="37"/>
      <c r="Z1126" s="37"/>
    </row>
    <row r="1127" spans="2:26" x14ac:dyDescent="0.2">
      <c r="B1127" s="37"/>
      <c r="C1127" s="37"/>
      <c r="D1127" s="37"/>
      <c r="E1127" s="37"/>
      <c r="F1127" s="37"/>
      <c r="G1127" s="37"/>
      <c r="H1127" s="37"/>
      <c r="I1127" s="37"/>
      <c r="J1127" s="37"/>
      <c r="K1127" s="37"/>
      <c r="L1127" s="37"/>
      <c r="M1127" s="37"/>
      <c r="N1127" s="37"/>
      <c r="O1127" s="37"/>
      <c r="P1127" s="65"/>
      <c r="Q1127" s="37"/>
      <c r="R1127" s="37"/>
      <c r="S1127" s="37"/>
      <c r="T1127" s="37"/>
      <c r="U1127" s="37"/>
      <c r="V1127" s="37"/>
      <c r="W1127" s="37"/>
      <c r="X1127" s="37"/>
      <c r="Y1127" s="37"/>
      <c r="Z1127" s="37"/>
    </row>
    <row r="1128" spans="2:26" x14ac:dyDescent="0.2">
      <c r="B1128" s="37"/>
      <c r="C1128" s="37"/>
      <c r="D1128" s="37"/>
      <c r="E1128" s="37"/>
      <c r="F1128" s="37"/>
      <c r="G1128" s="37"/>
      <c r="H1128" s="37"/>
      <c r="I1128" s="37"/>
      <c r="J1128" s="37"/>
      <c r="K1128" s="37"/>
      <c r="L1128" s="37"/>
      <c r="M1128" s="37"/>
      <c r="N1128" s="37"/>
      <c r="O1128" s="37"/>
      <c r="P1128" s="65"/>
      <c r="Q1128" s="37"/>
      <c r="R1128" s="37"/>
      <c r="S1128" s="37"/>
      <c r="T1128" s="37"/>
      <c r="U1128" s="37"/>
      <c r="V1128" s="37"/>
      <c r="W1128" s="37"/>
      <c r="X1128" s="37"/>
      <c r="Y1128" s="37"/>
      <c r="Z1128" s="37"/>
    </row>
    <row r="1129" spans="2:26" x14ac:dyDescent="0.2">
      <c r="B1129" s="37"/>
      <c r="C1129" s="37"/>
      <c r="D1129" s="37"/>
      <c r="E1129" s="37"/>
      <c r="F1129" s="37"/>
      <c r="G1129" s="37"/>
      <c r="H1129" s="37"/>
      <c r="I1129" s="37"/>
      <c r="J1129" s="37"/>
      <c r="K1129" s="37"/>
      <c r="L1129" s="37"/>
      <c r="M1129" s="37"/>
      <c r="N1129" s="37"/>
      <c r="O1129" s="37"/>
      <c r="P1129" s="65"/>
      <c r="Q1129" s="37"/>
      <c r="R1129" s="37"/>
      <c r="S1129" s="37"/>
      <c r="T1129" s="37"/>
      <c r="U1129" s="37"/>
      <c r="V1129" s="37"/>
      <c r="W1129" s="37"/>
      <c r="X1129" s="37"/>
      <c r="Y1129" s="37"/>
      <c r="Z1129" s="37"/>
    </row>
    <row r="1130" spans="2:26" x14ac:dyDescent="0.2">
      <c r="B1130" s="37"/>
      <c r="C1130" s="37"/>
      <c r="D1130" s="37"/>
      <c r="E1130" s="37"/>
      <c r="F1130" s="37"/>
      <c r="G1130" s="37"/>
      <c r="H1130" s="37"/>
      <c r="I1130" s="37"/>
      <c r="J1130" s="37"/>
      <c r="K1130" s="37"/>
      <c r="L1130" s="37"/>
      <c r="M1130" s="37"/>
      <c r="N1130" s="37"/>
      <c r="O1130" s="37"/>
      <c r="P1130" s="65"/>
      <c r="Q1130" s="37"/>
      <c r="R1130" s="37"/>
      <c r="S1130" s="37"/>
      <c r="T1130" s="37"/>
      <c r="U1130" s="37"/>
      <c r="V1130" s="37"/>
      <c r="W1130" s="37"/>
      <c r="X1130" s="37"/>
      <c r="Y1130" s="37"/>
      <c r="Z1130" s="37"/>
    </row>
    <row r="1131" spans="2:26" x14ac:dyDescent="0.2">
      <c r="B1131" s="37"/>
      <c r="C1131" s="37"/>
      <c r="D1131" s="37"/>
      <c r="E1131" s="37"/>
      <c r="F1131" s="37"/>
      <c r="G1131" s="37"/>
      <c r="H1131" s="37"/>
      <c r="I1131" s="37"/>
      <c r="J1131" s="37"/>
      <c r="K1131" s="37"/>
      <c r="L1131" s="37"/>
      <c r="M1131" s="37"/>
      <c r="N1131" s="37"/>
      <c r="O1131" s="37"/>
      <c r="P1131" s="65"/>
      <c r="Q1131" s="37"/>
      <c r="R1131" s="37"/>
      <c r="S1131" s="37"/>
      <c r="T1131" s="37"/>
      <c r="U1131" s="37"/>
      <c r="V1131" s="37"/>
      <c r="W1131" s="37"/>
      <c r="X1131" s="37"/>
      <c r="Y1131" s="37"/>
      <c r="Z1131" s="37"/>
    </row>
    <row r="1132" spans="2:26" x14ac:dyDescent="0.2">
      <c r="B1132" s="37"/>
      <c r="C1132" s="37"/>
      <c r="D1132" s="37"/>
      <c r="E1132" s="37"/>
      <c r="F1132" s="37"/>
      <c r="G1132" s="37"/>
      <c r="H1132" s="37"/>
      <c r="I1132" s="37"/>
      <c r="J1132" s="37"/>
      <c r="K1132" s="37"/>
      <c r="L1132" s="37"/>
      <c r="M1132" s="37"/>
      <c r="N1132" s="37"/>
      <c r="O1132" s="37"/>
      <c r="P1132" s="65"/>
      <c r="Q1132" s="37"/>
      <c r="R1132" s="37"/>
      <c r="S1132" s="37"/>
      <c r="T1132" s="37"/>
      <c r="U1132" s="37"/>
      <c r="V1132" s="37"/>
      <c r="W1132" s="37"/>
      <c r="X1132" s="37"/>
      <c r="Y1132" s="37"/>
      <c r="Z1132" s="37"/>
    </row>
    <row r="1133" spans="2:26" x14ac:dyDescent="0.2">
      <c r="B1133" s="37"/>
      <c r="C1133" s="37"/>
      <c r="D1133" s="37"/>
      <c r="E1133" s="37"/>
      <c r="F1133" s="37"/>
      <c r="G1133" s="37"/>
      <c r="H1133" s="37"/>
      <c r="I1133" s="37"/>
      <c r="J1133" s="37"/>
      <c r="K1133" s="37"/>
      <c r="L1133" s="37"/>
      <c r="M1133" s="37"/>
      <c r="N1133" s="37"/>
      <c r="O1133" s="37"/>
      <c r="P1133" s="65"/>
      <c r="Q1133" s="37"/>
      <c r="R1133" s="37"/>
      <c r="S1133" s="37"/>
      <c r="T1133" s="37"/>
      <c r="U1133" s="37"/>
      <c r="V1133" s="37"/>
      <c r="W1133" s="37"/>
      <c r="X1133" s="37"/>
      <c r="Y1133" s="37"/>
      <c r="Z1133" s="37"/>
    </row>
    <row r="1134" spans="2:26" x14ac:dyDescent="0.2">
      <c r="B1134" s="37"/>
      <c r="C1134" s="37"/>
      <c r="D1134" s="37"/>
      <c r="E1134" s="37"/>
      <c r="F1134" s="37"/>
      <c r="G1134" s="37"/>
      <c r="H1134" s="37"/>
      <c r="I1134" s="37"/>
      <c r="J1134" s="37"/>
      <c r="K1134" s="37"/>
      <c r="L1134" s="37"/>
      <c r="M1134" s="37"/>
      <c r="N1134" s="37"/>
      <c r="O1134" s="37"/>
      <c r="P1134" s="65"/>
      <c r="Q1134" s="37"/>
      <c r="R1134" s="37"/>
      <c r="S1134" s="37"/>
      <c r="T1134" s="37"/>
      <c r="U1134" s="37"/>
      <c r="V1134" s="37"/>
      <c r="W1134" s="37"/>
      <c r="X1134" s="37"/>
      <c r="Y1134" s="37"/>
      <c r="Z1134" s="37"/>
    </row>
    <row r="1135" spans="2:26" x14ac:dyDescent="0.2">
      <c r="B1135" s="37"/>
      <c r="C1135" s="37"/>
      <c r="D1135" s="37"/>
      <c r="E1135" s="37"/>
      <c r="F1135" s="37"/>
      <c r="G1135" s="37"/>
      <c r="H1135" s="37"/>
      <c r="I1135" s="37"/>
      <c r="J1135" s="37"/>
      <c r="K1135" s="37"/>
      <c r="L1135" s="37"/>
      <c r="M1135" s="37"/>
      <c r="N1135" s="37"/>
      <c r="O1135" s="37"/>
      <c r="P1135" s="65"/>
      <c r="Q1135" s="37"/>
      <c r="R1135" s="37"/>
      <c r="S1135" s="37"/>
      <c r="T1135" s="37"/>
      <c r="U1135" s="37"/>
      <c r="V1135" s="37"/>
      <c r="W1135" s="37"/>
      <c r="X1135" s="37"/>
      <c r="Y1135" s="37"/>
      <c r="Z1135" s="37"/>
    </row>
    <row r="1136" spans="2:26" x14ac:dyDescent="0.2">
      <c r="B1136" s="37"/>
      <c r="C1136" s="37"/>
      <c r="D1136" s="37"/>
      <c r="E1136" s="37"/>
      <c r="F1136" s="37"/>
      <c r="G1136" s="37"/>
      <c r="H1136" s="37"/>
      <c r="I1136" s="37"/>
      <c r="J1136" s="37"/>
      <c r="K1136" s="37"/>
      <c r="L1136" s="37"/>
      <c r="M1136" s="37"/>
      <c r="N1136" s="37"/>
      <c r="O1136" s="37"/>
      <c r="P1136" s="65"/>
      <c r="Q1136" s="37"/>
      <c r="R1136" s="37"/>
      <c r="S1136" s="37"/>
      <c r="T1136" s="37"/>
      <c r="U1136" s="37"/>
      <c r="V1136" s="37"/>
      <c r="W1136" s="37"/>
      <c r="X1136" s="37"/>
      <c r="Y1136" s="37"/>
      <c r="Z1136" s="37"/>
    </row>
    <row r="1137" spans="2:26" x14ac:dyDescent="0.2">
      <c r="B1137" s="37"/>
      <c r="C1137" s="37"/>
      <c r="D1137" s="37"/>
      <c r="E1137" s="37"/>
      <c r="F1137" s="37"/>
      <c r="G1137" s="37"/>
      <c r="H1137" s="37"/>
      <c r="I1137" s="37"/>
      <c r="J1137" s="37"/>
      <c r="K1137" s="37"/>
      <c r="L1137" s="37"/>
      <c r="M1137" s="37"/>
      <c r="N1137" s="37"/>
      <c r="O1137" s="37"/>
      <c r="P1137" s="65"/>
      <c r="Q1137" s="37"/>
      <c r="R1137" s="37"/>
      <c r="S1137" s="37"/>
      <c r="T1137" s="37"/>
      <c r="U1137" s="37"/>
      <c r="V1137" s="37"/>
      <c r="W1137" s="37"/>
      <c r="X1137" s="37"/>
      <c r="Y1137" s="37"/>
      <c r="Z1137" s="37"/>
    </row>
    <row r="1138" spans="2:26" x14ac:dyDescent="0.2">
      <c r="B1138" s="37"/>
      <c r="C1138" s="37"/>
      <c r="D1138" s="37"/>
      <c r="E1138" s="37"/>
      <c r="F1138" s="37"/>
      <c r="G1138" s="37"/>
      <c r="H1138" s="37"/>
      <c r="I1138" s="37"/>
      <c r="J1138" s="37"/>
      <c r="K1138" s="37"/>
      <c r="L1138" s="37"/>
      <c r="M1138" s="37"/>
      <c r="N1138" s="37"/>
      <c r="O1138" s="37"/>
      <c r="P1138" s="65"/>
      <c r="Q1138" s="37"/>
      <c r="R1138" s="37"/>
      <c r="S1138" s="37"/>
      <c r="T1138" s="37"/>
      <c r="U1138" s="37"/>
      <c r="V1138" s="37"/>
      <c r="W1138" s="37"/>
      <c r="X1138" s="37"/>
      <c r="Y1138" s="37"/>
      <c r="Z1138" s="37"/>
    </row>
    <row r="1139" spans="2:26" x14ac:dyDescent="0.2">
      <c r="B1139" s="37"/>
      <c r="C1139" s="37"/>
      <c r="D1139" s="37"/>
      <c r="E1139" s="37"/>
      <c r="F1139" s="37"/>
      <c r="G1139" s="37"/>
      <c r="H1139" s="37"/>
      <c r="I1139" s="37"/>
      <c r="J1139" s="37"/>
      <c r="K1139" s="37"/>
      <c r="L1139" s="37"/>
      <c r="M1139" s="37"/>
      <c r="N1139" s="37"/>
      <c r="O1139" s="37"/>
      <c r="P1139" s="65"/>
      <c r="Q1139" s="37"/>
      <c r="R1139" s="37"/>
      <c r="S1139" s="37"/>
      <c r="T1139" s="37"/>
      <c r="U1139" s="37"/>
      <c r="V1139" s="37"/>
      <c r="W1139" s="37"/>
      <c r="X1139" s="37"/>
      <c r="Y1139" s="37"/>
      <c r="Z1139" s="37"/>
    </row>
    <row r="1140" spans="2:26" x14ac:dyDescent="0.2">
      <c r="B1140" s="37"/>
      <c r="C1140" s="37"/>
      <c r="D1140" s="37"/>
      <c r="E1140" s="37"/>
      <c r="F1140" s="37"/>
      <c r="G1140" s="37"/>
      <c r="H1140" s="37"/>
      <c r="I1140" s="37"/>
      <c r="J1140" s="37"/>
      <c r="K1140" s="37"/>
      <c r="L1140" s="37"/>
      <c r="M1140" s="37"/>
      <c r="N1140" s="37"/>
      <c r="O1140" s="37"/>
      <c r="P1140" s="65"/>
      <c r="Q1140" s="37"/>
      <c r="R1140" s="37"/>
      <c r="S1140" s="37"/>
      <c r="T1140" s="37"/>
      <c r="U1140" s="37"/>
      <c r="V1140" s="37"/>
      <c r="W1140" s="37"/>
      <c r="X1140" s="37"/>
      <c r="Y1140" s="37"/>
      <c r="Z1140" s="37"/>
    </row>
    <row r="1141" spans="2:26" x14ac:dyDescent="0.2">
      <c r="B1141" s="37"/>
      <c r="C1141" s="37"/>
      <c r="D1141" s="37"/>
      <c r="E1141" s="37"/>
      <c r="F1141" s="37"/>
      <c r="G1141" s="37"/>
      <c r="H1141" s="37"/>
      <c r="I1141" s="37"/>
      <c r="J1141" s="37"/>
      <c r="K1141" s="37"/>
      <c r="L1141" s="37"/>
      <c r="M1141" s="37"/>
      <c r="N1141" s="37"/>
      <c r="O1141" s="37"/>
      <c r="P1141" s="65"/>
      <c r="Q1141" s="37"/>
      <c r="R1141" s="37"/>
      <c r="S1141" s="37"/>
      <c r="T1141" s="37"/>
      <c r="U1141" s="37"/>
      <c r="V1141" s="37"/>
      <c r="W1141" s="37"/>
      <c r="X1141" s="37"/>
      <c r="Y1141" s="37"/>
      <c r="Z1141" s="37"/>
    </row>
    <row r="1142" spans="2:26" x14ac:dyDescent="0.2">
      <c r="B1142" s="37"/>
      <c r="C1142" s="37"/>
      <c r="D1142" s="37"/>
      <c r="E1142" s="37"/>
      <c r="F1142" s="37"/>
      <c r="G1142" s="37"/>
      <c r="H1142" s="37"/>
      <c r="I1142" s="37"/>
      <c r="J1142" s="37"/>
      <c r="K1142" s="37"/>
      <c r="L1142" s="37"/>
      <c r="M1142" s="37"/>
      <c r="N1142" s="37"/>
      <c r="O1142" s="37"/>
      <c r="P1142" s="65"/>
      <c r="Q1142" s="37"/>
      <c r="R1142" s="37"/>
      <c r="S1142" s="37"/>
      <c r="T1142" s="37"/>
      <c r="U1142" s="37"/>
      <c r="V1142" s="37"/>
      <c r="W1142" s="37"/>
      <c r="X1142" s="37"/>
      <c r="Y1142" s="37"/>
      <c r="Z1142" s="37"/>
    </row>
    <row r="1143" spans="2:26" x14ac:dyDescent="0.2">
      <c r="B1143" s="37"/>
      <c r="C1143" s="37"/>
      <c r="D1143" s="37"/>
      <c r="E1143" s="37"/>
      <c r="F1143" s="37"/>
      <c r="G1143" s="37"/>
      <c r="H1143" s="37"/>
      <c r="I1143" s="37"/>
      <c r="J1143" s="37"/>
      <c r="K1143" s="37"/>
      <c r="L1143" s="37"/>
      <c r="M1143" s="37"/>
      <c r="N1143" s="37"/>
      <c r="O1143" s="37"/>
      <c r="P1143" s="65"/>
      <c r="Q1143" s="37"/>
      <c r="R1143" s="37"/>
      <c r="S1143" s="37"/>
      <c r="T1143" s="37"/>
      <c r="U1143" s="37"/>
      <c r="V1143" s="37"/>
      <c r="W1143" s="37"/>
      <c r="X1143" s="37"/>
      <c r="Y1143" s="37"/>
      <c r="Z1143" s="37"/>
    </row>
    <row r="1144" spans="2:26" x14ac:dyDescent="0.2">
      <c r="B1144" s="37"/>
      <c r="C1144" s="37"/>
      <c r="D1144" s="37"/>
      <c r="E1144" s="37"/>
      <c r="F1144" s="37"/>
      <c r="G1144" s="37"/>
      <c r="H1144" s="37"/>
      <c r="I1144" s="37"/>
      <c r="J1144" s="37"/>
      <c r="K1144" s="37"/>
      <c r="L1144" s="37"/>
      <c r="M1144" s="37"/>
      <c r="N1144" s="37"/>
      <c r="O1144" s="37"/>
      <c r="P1144" s="65"/>
      <c r="Q1144" s="37"/>
      <c r="R1144" s="37"/>
      <c r="S1144" s="37"/>
      <c r="T1144" s="37"/>
      <c r="U1144" s="37"/>
      <c r="V1144" s="37"/>
      <c r="W1144" s="37"/>
      <c r="X1144" s="37"/>
      <c r="Y1144" s="37"/>
      <c r="Z1144" s="37"/>
    </row>
    <row r="1145" spans="2:26" x14ac:dyDescent="0.2">
      <c r="B1145" s="37"/>
      <c r="C1145" s="37"/>
      <c r="D1145" s="37"/>
      <c r="E1145" s="37"/>
      <c r="F1145" s="37"/>
      <c r="G1145" s="37"/>
      <c r="H1145" s="37"/>
      <c r="I1145" s="37"/>
      <c r="J1145" s="37"/>
      <c r="K1145" s="37"/>
      <c r="L1145" s="37"/>
      <c r="M1145" s="37"/>
      <c r="N1145" s="37"/>
      <c r="O1145" s="37"/>
      <c r="P1145" s="65"/>
      <c r="Q1145" s="37"/>
      <c r="R1145" s="37"/>
      <c r="S1145" s="37"/>
      <c r="T1145" s="37"/>
      <c r="U1145" s="37"/>
      <c r="V1145" s="37"/>
      <c r="W1145" s="37"/>
      <c r="X1145" s="37"/>
      <c r="Y1145" s="37"/>
      <c r="Z1145" s="37"/>
    </row>
    <row r="1146" spans="2:26" x14ac:dyDescent="0.2">
      <c r="B1146" s="37"/>
      <c r="C1146" s="37"/>
      <c r="D1146" s="37"/>
      <c r="E1146" s="37"/>
      <c r="F1146" s="37"/>
      <c r="G1146" s="37"/>
      <c r="H1146" s="37"/>
      <c r="I1146" s="37"/>
      <c r="J1146" s="37"/>
      <c r="K1146" s="37"/>
      <c r="L1146" s="37"/>
      <c r="M1146" s="37"/>
      <c r="N1146" s="37"/>
      <c r="O1146" s="37"/>
      <c r="P1146" s="65"/>
      <c r="Q1146" s="37"/>
      <c r="R1146" s="37"/>
      <c r="S1146" s="37"/>
      <c r="T1146" s="37"/>
      <c r="U1146" s="37"/>
      <c r="V1146" s="37"/>
      <c r="W1146" s="37"/>
      <c r="X1146" s="37"/>
      <c r="Y1146" s="37"/>
      <c r="Z1146" s="37"/>
    </row>
    <row r="1147" spans="2:26" x14ac:dyDescent="0.2">
      <c r="B1147" s="37"/>
      <c r="C1147" s="37"/>
      <c r="D1147" s="37"/>
      <c r="E1147" s="37"/>
      <c r="F1147" s="37"/>
      <c r="G1147" s="37"/>
      <c r="H1147" s="37"/>
      <c r="I1147" s="37"/>
      <c r="J1147" s="37"/>
      <c r="K1147" s="37"/>
      <c r="L1147" s="37"/>
      <c r="M1147" s="37"/>
      <c r="N1147" s="37"/>
      <c r="O1147" s="37"/>
      <c r="P1147" s="65"/>
      <c r="Q1147" s="37"/>
      <c r="R1147" s="37"/>
      <c r="S1147" s="37"/>
      <c r="T1147" s="37"/>
      <c r="U1147" s="37"/>
      <c r="V1147" s="37"/>
      <c r="W1147" s="37"/>
      <c r="X1147" s="37"/>
      <c r="Y1147" s="37"/>
      <c r="Z1147" s="37"/>
    </row>
    <row r="1148" spans="2:26" x14ac:dyDescent="0.2">
      <c r="B1148" s="37"/>
      <c r="C1148" s="37"/>
      <c r="D1148" s="37"/>
      <c r="E1148" s="37"/>
      <c r="F1148" s="37"/>
      <c r="G1148" s="37"/>
      <c r="H1148" s="37"/>
      <c r="I1148" s="37"/>
      <c r="J1148" s="37"/>
      <c r="K1148" s="37"/>
      <c r="L1148" s="37"/>
      <c r="M1148" s="37"/>
      <c r="N1148" s="37"/>
      <c r="O1148" s="37"/>
      <c r="P1148" s="65"/>
      <c r="Q1148" s="37"/>
      <c r="R1148" s="37"/>
      <c r="S1148" s="37"/>
      <c r="T1148" s="37"/>
      <c r="U1148" s="37"/>
      <c r="V1148" s="37"/>
      <c r="W1148" s="37"/>
      <c r="X1148" s="37"/>
      <c r="Y1148" s="37"/>
      <c r="Z1148" s="37"/>
    </row>
    <row r="1149" spans="2:26" x14ac:dyDescent="0.2">
      <c r="B1149" s="37"/>
      <c r="C1149" s="37"/>
      <c r="D1149" s="37"/>
      <c r="E1149" s="37"/>
      <c r="F1149" s="37"/>
      <c r="G1149" s="37"/>
      <c r="H1149" s="37"/>
      <c r="I1149" s="37"/>
      <c r="J1149" s="37"/>
      <c r="K1149" s="37"/>
      <c r="L1149" s="37"/>
      <c r="M1149" s="37"/>
      <c r="N1149" s="37"/>
      <c r="O1149" s="37"/>
      <c r="P1149" s="65"/>
      <c r="Q1149" s="37"/>
      <c r="R1149" s="37"/>
      <c r="S1149" s="37"/>
      <c r="T1149" s="37"/>
      <c r="U1149" s="37"/>
      <c r="V1149" s="37"/>
      <c r="W1149" s="37"/>
      <c r="X1149" s="37"/>
      <c r="Y1149" s="37"/>
      <c r="Z1149" s="37"/>
    </row>
    <row r="1150" spans="2:26" x14ac:dyDescent="0.2">
      <c r="B1150" s="37"/>
      <c r="C1150" s="37"/>
      <c r="D1150" s="37"/>
      <c r="E1150" s="37"/>
      <c r="F1150" s="37"/>
      <c r="G1150" s="37"/>
      <c r="H1150" s="37"/>
      <c r="I1150" s="37"/>
      <c r="J1150" s="37"/>
      <c r="K1150" s="37"/>
      <c r="L1150" s="37"/>
      <c r="M1150" s="37"/>
      <c r="N1150" s="37"/>
      <c r="O1150" s="37"/>
      <c r="P1150" s="65"/>
      <c r="Q1150" s="37"/>
      <c r="R1150" s="37"/>
      <c r="S1150" s="37"/>
      <c r="T1150" s="37"/>
      <c r="U1150" s="37"/>
      <c r="V1150" s="37"/>
      <c r="W1150" s="37"/>
      <c r="X1150" s="37"/>
      <c r="Y1150" s="37"/>
      <c r="Z1150" s="37"/>
    </row>
    <row r="1151" spans="2:26" x14ac:dyDescent="0.2">
      <c r="B1151" s="37"/>
      <c r="C1151" s="37"/>
      <c r="D1151" s="37"/>
      <c r="E1151" s="37"/>
      <c r="F1151" s="37"/>
      <c r="G1151" s="37"/>
      <c r="H1151" s="37"/>
      <c r="I1151" s="37"/>
      <c r="J1151" s="37"/>
      <c r="K1151" s="37"/>
      <c r="L1151" s="37"/>
      <c r="M1151" s="37"/>
      <c r="N1151" s="37"/>
      <c r="O1151" s="37"/>
      <c r="P1151" s="65"/>
      <c r="Q1151" s="37"/>
      <c r="R1151" s="37"/>
      <c r="S1151" s="37"/>
      <c r="T1151" s="37"/>
      <c r="U1151" s="37"/>
      <c r="V1151" s="37"/>
      <c r="W1151" s="37"/>
      <c r="X1151" s="37"/>
      <c r="Y1151" s="37"/>
      <c r="Z1151" s="37"/>
    </row>
    <row r="1152" spans="2:26" x14ac:dyDescent="0.2">
      <c r="B1152" s="37"/>
      <c r="C1152" s="37"/>
      <c r="D1152" s="37"/>
      <c r="E1152" s="37"/>
      <c r="F1152" s="37"/>
      <c r="G1152" s="37"/>
      <c r="H1152" s="37"/>
      <c r="I1152" s="37"/>
      <c r="J1152" s="37"/>
      <c r="K1152" s="37"/>
      <c r="L1152" s="37"/>
      <c r="M1152" s="37"/>
      <c r="N1152" s="37"/>
      <c r="O1152" s="37"/>
      <c r="P1152" s="65"/>
      <c r="Q1152" s="37"/>
      <c r="R1152" s="37"/>
      <c r="S1152" s="37"/>
      <c r="T1152" s="37"/>
      <c r="U1152" s="37"/>
      <c r="V1152" s="37"/>
      <c r="W1152" s="37"/>
      <c r="X1152" s="37"/>
      <c r="Y1152" s="37"/>
      <c r="Z1152" s="37"/>
    </row>
    <row r="1153" spans="2:26" x14ac:dyDescent="0.2">
      <c r="B1153" s="37"/>
      <c r="C1153" s="37"/>
      <c r="D1153" s="37"/>
      <c r="E1153" s="37"/>
      <c r="F1153" s="37"/>
      <c r="G1153" s="37"/>
      <c r="H1153" s="37"/>
      <c r="I1153" s="37"/>
      <c r="J1153" s="37"/>
      <c r="K1153" s="37"/>
      <c r="L1153" s="37"/>
      <c r="M1153" s="37"/>
      <c r="N1153" s="37"/>
      <c r="O1153" s="37"/>
      <c r="P1153" s="65"/>
      <c r="Q1153" s="37"/>
      <c r="R1153" s="37"/>
      <c r="S1153" s="37"/>
      <c r="T1153" s="37"/>
      <c r="U1153" s="37"/>
      <c r="V1153" s="37"/>
      <c r="W1153" s="37"/>
      <c r="X1153" s="37"/>
      <c r="Y1153" s="37"/>
      <c r="Z1153" s="37"/>
    </row>
    <row r="1154" spans="2:26" x14ac:dyDescent="0.2">
      <c r="B1154" s="37"/>
      <c r="C1154" s="37"/>
      <c r="D1154" s="37"/>
      <c r="E1154" s="37"/>
      <c r="F1154" s="37"/>
      <c r="G1154" s="37"/>
      <c r="H1154" s="37"/>
      <c r="I1154" s="37"/>
      <c r="J1154" s="37"/>
      <c r="K1154" s="37"/>
      <c r="L1154" s="37"/>
      <c r="M1154" s="37"/>
      <c r="N1154" s="37"/>
      <c r="O1154" s="37"/>
      <c r="P1154" s="65"/>
      <c r="Q1154" s="37"/>
      <c r="R1154" s="37"/>
      <c r="S1154" s="37"/>
      <c r="T1154" s="37"/>
      <c r="U1154" s="37"/>
      <c r="V1154" s="37"/>
      <c r="W1154" s="37"/>
      <c r="X1154" s="37"/>
      <c r="Y1154" s="37"/>
      <c r="Z1154" s="37"/>
    </row>
    <row r="1155" spans="2:26" x14ac:dyDescent="0.2">
      <c r="B1155" s="37"/>
      <c r="C1155" s="37"/>
      <c r="D1155" s="37"/>
      <c r="E1155" s="37"/>
      <c r="F1155" s="37"/>
      <c r="G1155" s="37"/>
      <c r="H1155" s="37"/>
      <c r="I1155" s="37"/>
      <c r="J1155" s="37"/>
      <c r="K1155" s="37"/>
      <c r="L1155" s="37"/>
      <c r="M1155" s="37"/>
      <c r="N1155" s="37"/>
      <c r="O1155" s="37"/>
      <c r="P1155" s="65"/>
      <c r="Q1155" s="37"/>
      <c r="R1155" s="37"/>
      <c r="S1155" s="37"/>
      <c r="T1155" s="37"/>
      <c r="U1155" s="37"/>
      <c r="V1155" s="37"/>
      <c r="W1155" s="37"/>
      <c r="X1155" s="37"/>
      <c r="Y1155" s="37"/>
      <c r="Z1155" s="37"/>
    </row>
    <row r="1156" spans="2:26" x14ac:dyDescent="0.2">
      <c r="B1156" s="37"/>
      <c r="C1156" s="37"/>
      <c r="D1156" s="37"/>
      <c r="E1156" s="37"/>
      <c r="F1156" s="37"/>
      <c r="G1156" s="37"/>
      <c r="H1156" s="37"/>
      <c r="I1156" s="37"/>
      <c r="J1156" s="37"/>
      <c r="K1156" s="37"/>
      <c r="L1156" s="37"/>
      <c r="M1156" s="37"/>
      <c r="N1156" s="37"/>
      <c r="O1156" s="37"/>
      <c r="P1156" s="65"/>
      <c r="Q1156" s="37"/>
      <c r="R1156" s="37"/>
      <c r="S1156" s="37"/>
      <c r="T1156" s="37"/>
      <c r="U1156" s="37"/>
      <c r="V1156" s="37"/>
      <c r="W1156" s="37"/>
      <c r="X1156" s="37"/>
      <c r="Y1156" s="37"/>
      <c r="Z1156" s="37"/>
    </row>
    <row r="1157" spans="2:26" x14ac:dyDescent="0.2">
      <c r="B1157" s="37"/>
      <c r="C1157" s="37"/>
      <c r="D1157" s="37"/>
      <c r="E1157" s="37"/>
      <c r="F1157" s="37"/>
      <c r="G1157" s="37"/>
      <c r="H1157" s="37"/>
      <c r="I1157" s="37"/>
      <c r="J1157" s="37"/>
      <c r="K1157" s="37"/>
      <c r="L1157" s="37"/>
      <c r="M1157" s="37"/>
      <c r="N1157" s="37"/>
      <c r="O1157" s="37"/>
      <c r="P1157" s="65"/>
      <c r="Q1157" s="37"/>
      <c r="R1157" s="37"/>
      <c r="S1157" s="37"/>
      <c r="T1157" s="37"/>
      <c r="U1157" s="37"/>
      <c r="V1157" s="37"/>
      <c r="W1157" s="37"/>
      <c r="X1157" s="37"/>
      <c r="Y1157" s="37"/>
      <c r="Z1157" s="37"/>
    </row>
    <row r="1158" spans="2:26" x14ac:dyDescent="0.2">
      <c r="B1158" s="37"/>
      <c r="C1158" s="37"/>
      <c r="D1158" s="37"/>
      <c r="E1158" s="37"/>
      <c r="F1158" s="37"/>
      <c r="G1158" s="37"/>
      <c r="H1158" s="37"/>
      <c r="I1158" s="37"/>
      <c r="J1158" s="37"/>
      <c r="K1158" s="37"/>
      <c r="L1158" s="37"/>
      <c r="M1158" s="37"/>
      <c r="N1158" s="37"/>
      <c r="O1158" s="37"/>
      <c r="P1158" s="65"/>
      <c r="Q1158" s="37"/>
      <c r="R1158" s="37"/>
      <c r="S1158" s="37"/>
      <c r="T1158" s="37"/>
      <c r="U1158" s="37"/>
      <c r="V1158" s="37"/>
      <c r="W1158" s="37"/>
      <c r="X1158" s="37"/>
      <c r="Y1158" s="37"/>
      <c r="Z1158" s="37"/>
    </row>
    <row r="1159" spans="2:26" x14ac:dyDescent="0.2">
      <c r="B1159" s="37"/>
      <c r="C1159" s="37"/>
      <c r="D1159" s="37"/>
      <c r="E1159" s="37"/>
      <c r="F1159" s="37"/>
      <c r="G1159" s="37"/>
      <c r="H1159" s="37"/>
      <c r="I1159" s="37"/>
      <c r="J1159" s="37"/>
      <c r="K1159" s="37"/>
      <c r="L1159" s="37"/>
      <c r="M1159" s="37"/>
      <c r="N1159" s="37"/>
      <c r="O1159" s="37"/>
      <c r="P1159" s="65"/>
      <c r="Q1159" s="37"/>
      <c r="R1159" s="37"/>
      <c r="S1159" s="37"/>
      <c r="T1159" s="37"/>
      <c r="U1159" s="37"/>
      <c r="V1159" s="37"/>
      <c r="W1159" s="37"/>
      <c r="X1159" s="37"/>
      <c r="Y1159" s="37"/>
      <c r="Z1159" s="37"/>
    </row>
    <row r="1160" spans="2:26" x14ac:dyDescent="0.2">
      <c r="B1160" s="37"/>
      <c r="C1160" s="37"/>
      <c r="D1160" s="37"/>
      <c r="E1160" s="37"/>
      <c r="F1160" s="37"/>
      <c r="G1160" s="37"/>
      <c r="H1160" s="37"/>
      <c r="I1160" s="37"/>
      <c r="J1160" s="37"/>
      <c r="K1160" s="37"/>
      <c r="L1160" s="37"/>
      <c r="M1160" s="37"/>
      <c r="N1160" s="37"/>
      <c r="O1160" s="37"/>
      <c r="P1160" s="65"/>
      <c r="Q1160" s="37"/>
      <c r="R1160" s="37"/>
      <c r="S1160" s="37"/>
      <c r="T1160" s="37"/>
      <c r="U1160" s="37"/>
      <c r="V1160" s="37"/>
      <c r="W1160" s="37"/>
      <c r="X1160" s="37"/>
      <c r="Y1160" s="37"/>
      <c r="Z1160" s="37"/>
    </row>
    <row r="1161" spans="2:26" x14ac:dyDescent="0.2">
      <c r="B1161" s="37"/>
      <c r="C1161" s="37"/>
      <c r="D1161" s="37"/>
      <c r="E1161" s="37"/>
      <c r="F1161" s="37"/>
      <c r="G1161" s="37"/>
      <c r="H1161" s="37"/>
      <c r="I1161" s="37"/>
      <c r="J1161" s="37"/>
      <c r="K1161" s="37"/>
      <c r="L1161" s="37"/>
      <c r="M1161" s="37"/>
      <c r="N1161" s="37"/>
      <c r="O1161" s="37"/>
      <c r="P1161" s="65"/>
      <c r="Q1161" s="37"/>
      <c r="R1161" s="37"/>
      <c r="S1161" s="37"/>
      <c r="T1161" s="37"/>
      <c r="U1161" s="37"/>
      <c r="V1161" s="37"/>
      <c r="W1161" s="37"/>
      <c r="X1161" s="37"/>
      <c r="Y1161" s="37"/>
      <c r="Z1161" s="37"/>
    </row>
    <row r="1162" spans="2:26" x14ac:dyDescent="0.2">
      <c r="B1162" s="37"/>
      <c r="C1162" s="37"/>
      <c r="D1162" s="37"/>
      <c r="E1162" s="37"/>
      <c r="F1162" s="37"/>
      <c r="G1162" s="37"/>
      <c r="H1162" s="37"/>
      <c r="I1162" s="37"/>
      <c r="J1162" s="37"/>
      <c r="K1162" s="37"/>
      <c r="L1162" s="37"/>
      <c r="M1162" s="37"/>
      <c r="N1162" s="37"/>
      <c r="O1162" s="37"/>
      <c r="P1162" s="65"/>
      <c r="Q1162" s="37"/>
      <c r="R1162" s="37"/>
      <c r="S1162" s="37"/>
      <c r="T1162" s="37"/>
      <c r="U1162" s="37"/>
      <c r="V1162" s="37"/>
      <c r="W1162" s="37"/>
      <c r="X1162" s="37"/>
      <c r="Y1162" s="37"/>
      <c r="Z1162" s="37"/>
    </row>
    <row r="1163" spans="2:26" x14ac:dyDescent="0.2">
      <c r="B1163" s="37"/>
      <c r="C1163" s="37"/>
      <c r="D1163" s="37"/>
      <c r="E1163" s="37"/>
      <c r="F1163" s="37"/>
      <c r="G1163" s="37"/>
      <c r="H1163" s="37"/>
      <c r="I1163" s="37"/>
      <c r="J1163" s="37"/>
      <c r="K1163" s="37"/>
      <c r="L1163" s="37"/>
      <c r="M1163" s="37"/>
      <c r="N1163" s="37"/>
      <c r="O1163" s="37"/>
      <c r="P1163" s="65"/>
      <c r="Q1163" s="37"/>
      <c r="R1163" s="37"/>
      <c r="S1163" s="37"/>
      <c r="T1163" s="37"/>
      <c r="U1163" s="37"/>
      <c r="V1163" s="37"/>
      <c r="W1163" s="37"/>
      <c r="X1163" s="37"/>
      <c r="Y1163" s="37"/>
      <c r="Z1163" s="37"/>
    </row>
    <row r="1164" spans="2:26" x14ac:dyDescent="0.2">
      <c r="B1164" s="37"/>
      <c r="C1164" s="37"/>
      <c r="D1164" s="37"/>
      <c r="E1164" s="37"/>
      <c r="F1164" s="37"/>
      <c r="G1164" s="37"/>
      <c r="H1164" s="37"/>
      <c r="I1164" s="37"/>
      <c r="J1164" s="37"/>
      <c r="K1164" s="37"/>
      <c r="L1164" s="37"/>
      <c r="M1164" s="37"/>
      <c r="N1164" s="37"/>
      <c r="O1164" s="37"/>
      <c r="P1164" s="65"/>
      <c r="Q1164" s="37"/>
      <c r="R1164" s="37"/>
      <c r="S1164" s="37"/>
      <c r="T1164" s="37"/>
      <c r="U1164" s="37"/>
      <c r="V1164" s="37"/>
      <c r="W1164" s="37"/>
      <c r="X1164" s="37"/>
      <c r="Y1164" s="37"/>
      <c r="Z1164" s="37"/>
    </row>
    <row r="1165" spans="2:26" x14ac:dyDescent="0.2">
      <c r="B1165" s="37"/>
      <c r="C1165" s="37"/>
      <c r="D1165" s="37"/>
      <c r="E1165" s="37"/>
      <c r="F1165" s="37"/>
      <c r="G1165" s="37"/>
      <c r="H1165" s="37"/>
      <c r="I1165" s="37"/>
      <c r="J1165" s="37"/>
      <c r="K1165" s="37"/>
      <c r="L1165" s="37"/>
      <c r="M1165" s="37"/>
      <c r="N1165" s="37"/>
      <c r="O1165" s="37"/>
      <c r="P1165" s="65"/>
      <c r="Q1165" s="37"/>
      <c r="R1165" s="37"/>
      <c r="S1165" s="37"/>
      <c r="T1165" s="37"/>
      <c r="U1165" s="37"/>
      <c r="V1165" s="37"/>
      <c r="W1165" s="37"/>
      <c r="X1165" s="37"/>
      <c r="Y1165" s="37"/>
      <c r="Z1165" s="37"/>
    </row>
    <row r="1166" spans="2:26" x14ac:dyDescent="0.2">
      <c r="B1166" s="37"/>
      <c r="C1166" s="37"/>
      <c r="D1166" s="37"/>
      <c r="E1166" s="37"/>
      <c r="F1166" s="37"/>
      <c r="G1166" s="37"/>
      <c r="H1166" s="37"/>
      <c r="I1166" s="37"/>
      <c r="J1166" s="37"/>
      <c r="K1166" s="37"/>
      <c r="L1166" s="37"/>
      <c r="M1166" s="37"/>
      <c r="N1166" s="37"/>
      <c r="O1166" s="37"/>
      <c r="P1166" s="65"/>
      <c r="Q1166" s="37"/>
      <c r="R1166" s="37"/>
      <c r="S1166" s="37"/>
      <c r="T1166" s="37"/>
      <c r="U1166" s="37"/>
      <c r="V1166" s="37"/>
      <c r="W1166" s="37"/>
      <c r="X1166" s="37"/>
      <c r="Y1166" s="37"/>
      <c r="Z1166" s="37"/>
    </row>
    <row r="1167" spans="2:26" x14ac:dyDescent="0.2">
      <c r="B1167" s="37"/>
      <c r="C1167" s="37"/>
      <c r="D1167" s="37"/>
      <c r="E1167" s="37"/>
      <c r="F1167" s="37"/>
      <c r="G1167" s="37"/>
      <c r="H1167" s="37"/>
      <c r="I1167" s="37"/>
      <c r="J1167" s="37"/>
      <c r="K1167" s="37"/>
      <c r="L1167" s="37"/>
      <c r="M1167" s="37"/>
      <c r="N1167" s="37"/>
      <c r="O1167" s="37"/>
      <c r="P1167" s="65"/>
      <c r="Q1167" s="37"/>
      <c r="R1167" s="37"/>
      <c r="S1167" s="37"/>
      <c r="T1167" s="37"/>
      <c r="U1167" s="37"/>
      <c r="V1167" s="37"/>
      <c r="W1167" s="37"/>
      <c r="X1167" s="37"/>
      <c r="Y1167" s="37"/>
      <c r="Z1167" s="37"/>
    </row>
    <row r="1168" spans="2:26" x14ac:dyDescent="0.2">
      <c r="B1168" s="37"/>
      <c r="C1168" s="37"/>
      <c r="D1168" s="37"/>
      <c r="E1168" s="37"/>
      <c r="F1168" s="37"/>
      <c r="G1168" s="37"/>
      <c r="H1168" s="37"/>
      <c r="I1168" s="37"/>
      <c r="J1168" s="37"/>
      <c r="K1168" s="37"/>
      <c r="L1168" s="37"/>
      <c r="M1168" s="37"/>
      <c r="N1168" s="37"/>
      <c r="O1168" s="37"/>
      <c r="P1168" s="65"/>
      <c r="Q1168" s="37"/>
      <c r="R1168" s="37"/>
      <c r="S1168" s="37"/>
      <c r="T1168" s="37"/>
      <c r="U1168" s="37"/>
      <c r="V1168" s="37"/>
      <c r="W1168" s="37"/>
      <c r="X1168" s="37"/>
      <c r="Y1168" s="37"/>
      <c r="Z1168" s="37"/>
    </row>
    <row r="1169" spans="2:26" x14ac:dyDescent="0.2">
      <c r="B1169" s="37"/>
      <c r="C1169" s="37"/>
      <c r="D1169" s="37"/>
      <c r="E1169" s="37"/>
      <c r="F1169" s="37"/>
      <c r="G1169" s="37"/>
      <c r="H1169" s="37"/>
      <c r="I1169" s="37"/>
      <c r="J1169" s="37"/>
      <c r="K1169" s="37"/>
      <c r="L1169" s="37"/>
      <c r="M1169" s="37"/>
      <c r="N1169" s="37"/>
      <c r="O1169" s="37"/>
      <c r="P1169" s="65"/>
      <c r="Q1169" s="37"/>
      <c r="R1169" s="37"/>
      <c r="S1169" s="37"/>
      <c r="T1169" s="37"/>
      <c r="U1169" s="37"/>
      <c r="V1169" s="37"/>
      <c r="W1169" s="37"/>
      <c r="X1169" s="37"/>
      <c r="Y1169" s="37"/>
      <c r="Z1169" s="37"/>
    </row>
    <row r="1170" spans="2:26" x14ac:dyDescent="0.2">
      <c r="B1170" s="37"/>
      <c r="C1170" s="37"/>
      <c r="D1170" s="37"/>
      <c r="E1170" s="37"/>
      <c r="F1170" s="37"/>
      <c r="G1170" s="37"/>
      <c r="H1170" s="37"/>
      <c r="I1170" s="37"/>
      <c r="J1170" s="37"/>
      <c r="K1170" s="37"/>
      <c r="L1170" s="37"/>
      <c r="M1170" s="37"/>
      <c r="N1170" s="37"/>
      <c r="O1170" s="37"/>
      <c r="P1170" s="65"/>
      <c r="Q1170" s="37"/>
      <c r="R1170" s="37"/>
      <c r="S1170" s="37"/>
      <c r="T1170" s="37"/>
      <c r="U1170" s="37"/>
      <c r="V1170" s="37"/>
      <c r="W1170" s="37"/>
      <c r="X1170" s="37"/>
      <c r="Y1170" s="37"/>
      <c r="Z1170" s="37"/>
    </row>
    <row r="1171" spans="2:26" x14ac:dyDescent="0.2">
      <c r="B1171" s="37"/>
      <c r="C1171" s="37"/>
      <c r="D1171" s="37"/>
      <c r="E1171" s="37"/>
      <c r="F1171" s="37"/>
      <c r="G1171" s="37"/>
      <c r="H1171" s="37"/>
      <c r="I1171" s="37"/>
      <c r="J1171" s="37"/>
      <c r="K1171" s="37"/>
      <c r="L1171" s="37"/>
      <c r="M1171" s="37"/>
      <c r="N1171" s="37"/>
      <c r="O1171" s="37"/>
      <c r="P1171" s="65"/>
      <c r="Q1171" s="37"/>
      <c r="R1171" s="37"/>
      <c r="S1171" s="37"/>
      <c r="T1171" s="37"/>
      <c r="U1171" s="37"/>
      <c r="V1171" s="37"/>
      <c r="W1171" s="37"/>
      <c r="X1171" s="37"/>
      <c r="Y1171" s="37"/>
      <c r="Z1171" s="37"/>
    </row>
    <row r="1172" spans="2:26" x14ac:dyDescent="0.2">
      <c r="B1172" s="37"/>
      <c r="C1172" s="37"/>
      <c r="D1172" s="37"/>
      <c r="E1172" s="37"/>
      <c r="F1172" s="37"/>
      <c r="G1172" s="37"/>
      <c r="H1172" s="37"/>
      <c r="I1172" s="37"/>
      <c r="J1172" s="37"/>
      <c r="K1172" s="37"/>
      <c r="L1172" s="37"/>
      <c r="M1172" s="37"/>
      <c r="N1172" s="37"/>
      <c r="O1172" s="37"/>
      <c r="P1172" s="65"/>
      <c r="Q1172" s="37"/>
      <c r="R1172" s="37"/>
      <c r="S1172" s="37"/>
      <c r="T1172" s="37"/>
      <c r="U1172" s="37"/>
      <c r="V1172" s="37"/>
      <c r="W1172" s="37"/>
      <c r="X1172" s="37"/>
      <c r="Y1172" s="37"/>
      <c r="Z1172" s="37"/>
    </row>
    <row r="1173" spans="2:26" x14ac:dyDescent="0.2">
      <c r="B1173" s="37"/>
      <c r="C1173" s="37"/>
      <c r="D1173" s="37"/>
      <c r="E1173" s="37"/>
      <c r="F1173" s="37"/>
      <c r="G1173" s="37"/>
      <c r="H1173" s="37"/>
      <c r="I1173" s="37"/>
      <c r="J1173" s="37"/>
      <c r="K1173" s="37"/>
      <c r="L1173" s="37"/>
      <c r="M1173" s="37"/>
      <c r="N1173" s="37"/>
      <c r="O1173" s="37"/>
      <c r="P1173" s="65"/>
      <c r="Q1173" s="37"/>
      <c r="R1173" s="37"/>
      <c r="S1173" s="37"/>
      <c r="T1173" s="37"/>
      <c r="U1173" s="37"/>
      <c r="V1173" s="37"/>
      <c r="W1173" s="37"/>
      <c r="X1173" s="37"/>
      <c r="Y1173" s="37"/>
      <c r="Z1173" s="37"/>
    </row>
    <row r="1174" spans="2:26" x14ac:dyDescent="0.2">
      <c r="B1174" s="37"/>
      <c r="C1174" s="37"/>
      <c r="D1174" s="37"/>
      <c r="E1174" s="37"/>
      <c r="F1174" s="37"/>
      <c r="G1174" s="37"/>
      <c r="H1174" s="37"/>
      <c r="I1174" s="37"/>
      <c r="J1174" s="37"/>
      <c r="K1174" s="37"/>
      <c r="L1174" s="37"/>
      <c r="M1174" s="37"/>
      <c r="N1174" s="37"/>
      <c r="O1174" s="37"/>
      <c r="P1174" s="65"/>
      <c r="Q1174" s="37"/>
      <c r="R1174" s="37"/>
      <c r="S1174" s="37"/>
      <c r="T1174" s="37"/>
      <c r="U1174" s="37"/>
      <c r="V1174" s="37"/>
      <c r="W1174" s="37"/>
      <c r="X1174" s="37"/>
      <c r="Y1174" s="37"/>
      <c r="Z1174" s="37"/>
    </row>
    <row r="1175" spans="2:26" x14ac:dyDescent="0.2">
      <c r="B1175" s="37"/>
      <c r="C1175" s="37"/>
      <c r="D1175" s="37"/>
      <c r="E1175" s="37"/>
      <c r="F1175" s="37"/>
      <c r="G1175" s="37"/>
      <c r="H1175" s="37"/>
      <c r="I1175" s="37"/>
      <c r="J1175" s="37"/>
      <c r="K1175" s="37"/>
      <c r="L1175" s="37"/>
      <c r="M1175" s="37"/>
      <c r="N1175" s="37"/>
      <c r="O1175" s="37"/>
      <c r="P1175" s="65"/>
      <c r="Q1175" s="37"/>
      <c r="R1175" s="37"/>
      <c r="S1175" s="37"/>
      <c r="T1175" s="37"/>
      <c r="U1175" s="37"/>
      <c r="V1175" s="37"/>
      <c r="W1175" s="37"/>
      <c r="X1175" s="37"/>
      <c r="Y1175" s="37"/>
      <c r="Z1175" s="37"/>
    </row>
    <row r="1176" spans="2:26" x14ac:dyDescent="0.2">
      <c r="B1176" s="37"/>
      <c r="C1176" s="37"/>
      <c r="D1176" s="37"/>
      <c r="E1176" s="37"/>
      <c r="F1176" s="37"/>
      <c r="G1176" s="37"/>
      <c r="H1176" s="37"/>
      <c r="I1176" s="37"/>
      <c r="J1176" s="37"/>
      <c r="K1176" s="37"/>
      <c r="L1176" s="37"/>
      <c r="M1176" s="37"/>
      <c r="N1176" s="37"/>
      <c r="O1176" s="37"/>
      <c r="P1176" s="65"/>
      <c r="Q1176" s="37"/>
      <c r="R1176" s="37"/>
      <c r="S1176" s="37"/>
      <c r="T1176" s="37"/>
      <c r="U1176" s="37"/>
      <c r="V1176" s="37"/>
      <c r="W1176" s="37"/>
      <c r="X1176" s="37"/>
      <c r="Y1176" s="37"/>
      <c r="Z1176" s="37"/>
    </row>
    <row r="1177" spans="2:26" x14ac:dyDescent="0.2">
      <c r="B1177" s="37"/>
      <c r="C1177" s="37"/>
      <c r="D1177" s="37"/>
      <c r="E1177" s="37"/>
      <c r="F1177" s="37"/>
      <c r="G1177" s="37"/>
      <c r="H1177" s="37"/>
      <c r="I1177" s="37"/>
      <c r="J1177" s="37"/>
      <c r="K1177" s="37"/>
      <c r="L1177" s="37"/>
      <c r="M1177" s="37"/>
      <c r="N1177" s="37"/>
      <c r="O1177" s="37"/>
      <c r="P1177" s="65"/>
      <c r="Q1177" s="37"/>
      <c r="R1177" s="37"/>
      <c r="S1177" s="37"/>
      <c r="T1177" s="37"/>
      <c r="U1177" s="37"/>
      <c r="V1177" s="37"/>
      <c r="W1177" s="37"/>
      <c r="X1177" s="37"/>
      <c r="Y1177" s="37"/>
      <c r="Z1177" s="37"/>
    </row>
    <row r="1178" spans="2:26" x14ac:dyDescent="0.2">
      <c r="B1178" s="37"/>
      <c r="C1178" s="37"/>
      <c r="D1178" s="37"/>
      <c r="E1178" s="37"/>
      <c r="F1178" s="37"/>
      <c r="G1178" s="37"/>
      <c r="H1178" s="37"/>
      <c r="I1178" s="37"/>
      <c r="J1178" s="37"/>
      <c r="K1178" s="37"/>
      <c r="L1178" s="37"/>
      <c r="M1178" s="37"/>
      <c r="N1178" s="37"/>
      <c r="O1178" s="37"/>
      <c r="P1178" s="65"/>
      <c r="Q1178" s="37"/>
      <c r="R1178" s="37"/>
      <c r="S1178" s="37"/>
      <c r="T1178" s="37"/>
      <c r="U1178" s="37"/>
      <c r="V1178" s="37"/>
      <c r="W1178" s="37"/>
      <c r="X1178" s="37"/>
      <c r="Y1178" s="37"/>
      <c r="Z1178" s="37"/>
    </row>
    <row r="1179" spans="2:26" x14ac:dyDescent="0.2">
      <c r="B1179" s="37"/>
      <c r="C1179" s="37"/>
      <c r="D1179" s="37"/>
      <c r="E1179" s="37"/>
      <c r="F1179" s="37"/>
      <c r="G1179" s="37"/>
      <c r="H1179" s="37"/>
      <c r="I1179" s="37"/>
      <c r="J1179" s="37"/>
      <c r="K1179" s="37"/>
      <c r="L1179" s="37"/>
      <c r="M1179" s="37"/>
      <c r="N1179" s="37"/>
      <c r="O1179" s="37"/>
      <c r="P1179" s="65"/>
      <c r="Q1179" s="37"/>
      <c r="R1179" s="37"/>
      <c r="S1179" s="37"/>
      <c r="T1179" s="37"/>
      <c r="U1179" s="37"/>
      <c r="V1179" s="37"/>
      <c r="W1179" s="37"/>
      <c r="X1179" s="37"/>
      <c r="Y1179" s="37"/>
      <c r="Z1179" s="37"/>
    </row>
    <row r="1180" spans="2:26" x14ac:dyDescent="0.2">
      <c r="B1180" s="37"/>
      <c r="C1180" s="37"/>
      <c r="D1180" s="37"/>
      <c r="E1180" s="37"/>
      <c r="F1180" s="37"/>
      <c r="G1180" s="37"/>
      <c r="H1180" s="37"/>
      <c r="I1180" s="37"/>
      <c r="J1180" s="37"/>
      <c r="K1180" s="37"/>
      <c r="L1180" s="37"/>
      <c r="M1180" s="37"/>
      <c r="N1180" s="37"/>
      <c r="O1180" s="37"/>
      <c r="P1180" s="65"/>
      <c r="Q1180" s="37"/>
      <c r="R1180" s="37"/>
      <c r="S1180" s="37"/>
      <c r="T1180" s="37"/>
      <c r="U1180" s="37"/>
      <c r="V1180" s="37"/>
      <c r="W1180" s="37"/>
      <c r="X1180" s="37"/>
      <c r="Y1180" s="37"/>
      <c r="Z1180" s="37"/>
    </row>
    <row r="1181" spans="2:26" x14ac:dyDescent="0.2">
      <c r="B1181" s="37"/>
      <c r="C1181" s="37"/>
      <c r="D1181" s="37"/>
      <c r="E1181" s="37"/>
      <c r="F1181" s="37"/>
      <c r="G1181" s="37"/>
      <c r="H1181" s="37"/>
      <c r="I1181" s="37"/>
      <c r="J1181" s="37"/>
      <c r="K1181" s="37"/>
      <c r="L1181" s="37"/>
      <c r="M1181" s="37"/>
      <c r="N1181" s="37"/>
      <c r="O1181" s="37"/>
      <c r="P1181" s="65"/>
      <c r="Q1181" s="37"/>
      <c r="R1181" s="37"/>
      <c r="S1181" s="37"/>
      <c r="T1181" s="37"/>
      <c r="U1181" s="37"/>
      <c r="V1181" s="37"/>
      <c r="W1181" s="37"/>
      <c r="X1181" s="37"/>
      <c r="Y1181" s="37"/>
      <c r="Z1181" s="37"/>
    </row>
    <row r="1182" spans="2:26" x14ac:dyDescent="0.2">
      <c r="B1182" s="37"/>
      <c r="C1182" s="37"/>
      <c r="D1182" s="37"/>
      <c r="E1182" s="37"/>
      <c r="F1182" s="37"/>
      <c r="G1182" s="37"/>
      <c r="H1182" s="37"/>
      <c r="I1182" s="37"/>
      <c r="J1182" s="37"/>
      <c r="K1182" s="37"/>
      <c r="L1182" s="37"/>
      <c r="M1182" s="37"/>
      <c r="N1182" s="37"/>
      <c r="O1182" s="37"/>
      <c r="P1182" s="65"/>
      <c r="Q1182" s="37"/>
      <c r="R1182" s="37"/>
      <c r="S1182" s="37"/>
      <c r="T1182" s="37"/>
      <c r="U1182" s="37"/>
      <c r="V1182" s="37"/>
      <c r="W1182" s="37"/>
      <c r="X1182" s="37"/>
      <c r="Y1182" s="37"/>
      <c r="Z1182" s="37"/>
    </row>
    <row r="1183" spans="2:26" x14ac:dyDescent="0.2">
      <c r="B1183" s="37"/>
      <c r="C1183" s="37"/>
      <c r="D1183" s="37"/>
      <c r="E1183" s="37"/>
      <c r="F1183" s="37"/>
      <c r="G1183" s="37"/>
      <c r="H1183" s="37"/>
      <c r="I1183" s="37"/>
      <c r="J1183" s="37"/>
      <c r="K1183" s="37"/>
      <c r="L1183" s="37"/>
      <c r="M1183" s="37"/>
      <c r="N1183" s="37"/>
      <c r="O1183" s="37"/>
      <c r="P1183" s="65"/>
      <c r="Q1183" s="37"/>
      <c r="R1183" s="37"/>
      <c r="S1183" s="37"/>
      <c r="T1183" s="37"/>
      <c r="U1183" s="37"/>
      <c r="V1183" s="37"/>
      <c r="W1183" s="37"/>
      <c r="X1183" s="37"/>
      <c r="Y1183" s="37"/>
      <c r="Z1183" s="37"/>
    </row>
    <row r="1184" spans="2:26" x14ac:dyDescent="0.2">
      <c r="B1184" s="37"/>
      <c r="C1184" s="37"/>
      <c r="D1184" s="37"/>
      <c r="E1184" s="37"/>
      <c r="F1184" s="37"/>
      <c r="G1184" s="37"/>
      <c r="H1184" s="37"/>
      <c r="I1184" s="37"/>
      <c r="J1184" s="37"/>
      <c r="K1184" s="37"/>
      <c r="L1184" s="37"/>
      <c r="M1184" s="37"/>
      <c r="N1184" s="37"/>
      <c r="O1184" s="37"/>
      <c r="P1184" s="65"/>
      <c r="Q1184" s="37"/>
      <c r="R1184" s="37"/>
      <c r="S1184" s="37"/>
      <c r="T1184" s="37"/>
      <c r="U1184" s="37"/>
      <c r="V1184" s="37"/>
      <c r="W1184" s="37"/>
      <c r="X1184" s="37"/>
      <c r="Y1184" s="37"/>
      <c r="Z1184" s="37"/>
    </row>
    <row r="1185" spans="2:26" x14ac:dyDescent="0.2">
      <c r="B1185" s="37"/>
      <c r="C1185" s="37"/>
      <c r="D1185" s="37"/>
      <c r="E1185" s="37"/>
      <c r="F1185" s="37"/>
      <c r="G1185" s="37"/>
      <c r="H1185" s="37"/>
      <c r="I1185" s="37"/>
      <c r="J1185" s="37"/>
      <c r="K1185" s="37"/>
      <c r="L1185" s="37"/>
      <c r="M1185" s="37"/>
      <c r="N1185" s="37"/>
      <c r="O1185" s="37"/>
      <c r="P1185" s="65"/>
      <c r="Q1185" s="37"/>
      <c r="R1185" s="37"/>
      <c r="S1185" s="37"/>
      <c r="T1185" s="37"/>
      <c r="U1185" s="37"/>
      <c r="V1185" s="37"/>
      <c r="W1185" s="37"/>
      <c r="X1185" s="37"/>
      <c r="Y1185" s="37"/>
      <c r="Z1185" s="37"/>
    </row>
    <row r="1186" spans="2:26" x14ac:dyDescent="0.2">
      <c r="B1186" s="37"/>
      <c r="C1186" s="37"/>
      <c r="D1186" s="37"/>
      <c r="E1186" s="37"/>
      <c r="F1186" s="37"/>
      <c r="G1186" s="37"/>
      <c r="H1186" s="37"/>
      <c r="I1186" s="37"/>
      <c r="J1186" s="37"/>
      <c r="K1186" s="37"/>
      <c r="L1186" s="37"/>
      <c r="M1186" s="37"/>
      <c r="N1186" s="37"/>
      <c r="O1186" s="37"/>
      <c r="P1186" s="65"/>
      <c r="Q1186" s="37"/>
      <c r="R1186" s="37"/>
      <c r="S1186" s="37"/>
      <c r="T1186" s="37"/>
      <c r="U1186" s="37"/>
      <c r="V1186" s="37"/>
      <c r="W1186" s="37"/>
      <c r="X1186" s="37"/>
      <c r="Y1186" s="37"/>
      <c r="Z1186" s="37"/>
    </row>
    <row r="1187" spans="2:26" x14ac:dyDescent="0.2">
      <c r="B1187" s="37"/>
      <c r="C1187" s="37"/>
      <c r="D1187" s="37"/>
      <c r="E1187" s="37"/>
      <c r="F1187" s="37"/>
      <c r="G1187" s="37"/>
      <c r="H1187" s="37"/>
      <c r="I1187" s="37"/>
      <c r="J1187" s="37"/>
      <c r="K1187" s="37"/>
      <c r="L1187" s="37"/>
      <c r="M1187" s="37"/>
      <c r="N1187" s="37"/>
      <c r="O1187" s="37"/>
      <c r="P1187" s="65"/>
      <c r="Q1187" s="37"/>
      <c r="R1187" s="37"/>
      <c r="S1187" s="37"/>
      <c r="T1187" s="37"/>
      <c r="U1187" s="37"/>
      <c r="V1187" s="37"/>
      <c r="W1187" s="37"/>
      <c r="X1187" s="37"/>
      <c r="Y1187" s="37"/>
      <c r="Z1187" s="37"/>
    </row>
    <row r="1188" spans="2:26" x14ac:dyDescent="0.2">
      <c r="B1188" s="37"/>
      <c r="C1188" s="37"/>
      <c r="D1188" s="37"/>
      <c r="E1188" s="37"/>
      <c r="F1188" s="37"/>
      <c r="G1188" s="37"/>
      <c r="H1188" s="37"/>
      <c r="I1188" s="37"/>
      <c r="J1188" s="37"/>
      <c r="K1188" s="37"/>
      <c r="L1188" s="37"/>
      <c r="M1188" s="37"/>
      <c r="N1188" s="37"/>
      <c r="O1188" s="37"/>
      <c r="P1188" s="65"/>
      <c r="Q1188" s="37"/>
      <c r="R1188" s="37"/>
      <c r="S1188" s="37"/>
      <c r="T1188" s="37"/>
      <c r="U1188" s="37"/>
      <c r="V1188" s="37"/>
      <c r="W1188" s="37"/>
      <c r="X1188" s="37"/>
      <c r="Y1188" s="37"/>
      <c r="Z1188" s="37"/>
    </row>
    <row r="1189" spans="2:26" x14ac:dyDescent="0.2">
      <c r="B1189" s="37"/>
      <c r="C1189" s="37"/>
      <c r="D1189" s="37"/>
      <c r="E1189" s="37"/>
      <c r="F1189" s="37"/>
      <c r="G1189" s="37"/>
      <c r="H1189" s="37"/>
      <c r="I1189" s="37"/>
      <c r="J1189" s="37"/>
      <c r="K1189" s="37"/>
      <c r="L1189" s="37"/>
      <c r="M1189" s="37"/>
      <c r="N1189" s="37"/>
      <c r="O1189" s="37"/>
      <c r="P1189" s="65"/>
      <c r="Q1189" s="37"/>
      <c r="R1189" s="37"/>
      <c r="S1189" s="37"/>
      <c r="T1189" s="37"/>
      <c r="U1189" s="37"/>
      <c r="V1189" s="37"/>
      <c r="W1189" s="37"/>
      <c r="X1189" s="37"/>
      <c r="Y1189" s="37"/>
      <c r="Z1189" s="37"/>
    </row>
    <row r="1190" spans="2:26" x14ac:dyDescent="0.2">
      <c r="B1190" s="37"/>
      <c r="C1190" s="37"/>
      <c r="D1190" s="37"/>
      <c r="E1190" s="37"/>
      <c r="F1190" s="37"/>
      <c r="G1190" s="37"/>
      <c r="H1190" s="37"/>
      <c r="I1190" s="37"/>
      <c r="J1190" s="37"/>
      <c r="K1190" s="37"/>
      <c r="L1190" s="37"/>
      <c r="M1190" s="37"/>
      <c r="N1190" s="37"/>
      <c r="O1190" s="37"/>
      <c r="P1190" s="65"/>
      <c r="Q1190" s="37"/>
      <c r="R1190" s="37"/>
      <c r="S1190" s="37"/>
      <c r="T1190" s="37"/>
      <c r="U1190" s="37"/>
      <c r="V1190" s="37"/>
      <c r="W1190" s="37"/>
      <c r="X1190" s="37"/>
      <c r="Y1190" s="37"/>
      <c r="Z1190" s="37"/>
    </row>
    <row r="1191" spans="2:26" x14ac:dyDescent="0.2">
      <c r="B1191" s="37"/>
      <c r="C1191" s="37"/>
      <c r="D1191" s="37"/>
      <c r="E1191" s="37"/>
      <c r="F1191" s="37"/>
      <c r="G1191" s="37"/>
      <c r="H1191" s="37"/>
      <c r="I1191" s="37"/>
      <c r="J1191" s="37"/>
      <c r="K1191" s="37"/>
      <c r="L1191" s="37"/>
      <c r="M1191" s="37"/>
      <c r="N1191" s="37"/>
      <c r="O1191" s="37"/>
      <c r="P1191" s="65"/>
      <c r="Q1191" s="37"/>
      <c r="R1191" s="37"/>
      <c r="S1191" s="37"/>
      <c r="T1191" s="37"/>
      <c r="U1191" s="37"/>
      <c r="V1191" s="37"/>
      <c r="W1191" s="37"/>
      <c r="X1191" s="37"/>
      <c r="Y1191" s="37"/>
      <c r="Z1191" s="37"/>
    </row>
    <row r="1192" spans="2:26" x14ac:dyDescent="0.2">
      <c r="B1192" s="37"/>
      <c r="C1192" s="37"/>
      <c r="D1192" s="37"/>
      <c r="E1192" s="37"/>
      <c r="F1192" s="37"/>
      <c r="G1192" s="37"/>
      <c r="H1192" s="37"/>
      <c r="I1192" s="37"/>
      <c r="J1192" s="37"/>
      <c r="K1192" s="37"/>
      <c r="L1192" s="37"/>
      <c r="M1192" s="37"/>
      <c r="N1192" s="37"/>
      <c r="O1192" s="37"/>
      <c r="P1192" s="65"/>
      <c r="Q1192" s="37"/>
      <c r="R1192" s="37"/>
      <c r="S1192" s="37"/>
      <c r="T1192" s="37"/>
      <c r="U1192" s="37"/>
      <c r="V1192" s="37"/>
      <c r="W1192" s="37"/>
      <c r="X1192" s="37"/>
      <c r="Y1192" s="37"/>
      <c r="Z1192" s="37"/>
    </row>
    <row r="1193" spans="2:26" x14ac:dyDescent="0.2">
      <c r="B1193" s="37"/>
      <c r="C1193" s="37"/>
      <c r="D1193" s="37"/>
      <c r="E1193" s="37"/>
      <c r="F1193" s="37"/>
      <c r="G1193" s="37"/>
      <c r="H1193" s="37"/>
      <c r="I1193" s="37"/>
      <c r="J1193" s="37"/>
      <c r="K1193" s="37"/>
      <c r="L1193" s="37"/>
      <c r="M1193" s="37"/>
      <c r="N1193" s="37"/>
      <c r="O1193" s="37"/>
      <c r="P1193" s="65"/>
      <c r="Q1193" s="37"/>
      <c r="R1193" s="37"/>
      <c r="S1193" s="37"/>
      <c r="T1193" s="37"/>
      <c r="U1193" s="37"/>
      <c r="V1193" s="37"/>
      <c r="W1193" s="37"/>
      <c r="X1193" s="37"/>
      <c r="Y1193" s="37"/>
      <c r="Z1193" s="37"/>
    </row>
    <row r="1194" spans="2:26" x14ac:dyDescent="0.2">
      <c r="B1194" s="37"/>
      <c r="C1194" s="37"/>
      <c r="D1194" s="37"/>
      <c r="E1194" s="37"/>
      <c r="F1194" s="37"/>
      <c r="G1194" s="37"/>
      <c r="H1194" s="37"/>
      <c r="I1194" s="37"/>
      <c r="J1194" s="37"/>
      <c r="K1194" s="37"/>
      <c r="L1194" s="37"/>
      <c r="M1194" s="37"/>
      <c r="N1194" s="37"/>
      <c r="O1194" s="37"/>
      <c r="P1194" s="65"/>
      <c r="Q1194" s="37"/>
      <c r="R1194" s="37"/>
      <c r="S1194" s="37"/>
      <c r="T1194" s="37"/>
      <c r="U1194" s="37"/>
      <c r="V1194" s="37"/>
      <c r="W1194" s="37"/>
      <c r="X1194" s="37"/>
      <c r="Y1194" s="37"/>
      <c r="Z1194" s="37"/>
    </row>
    <row r="1195" spans="2:26" x14ac:dyDescent="0.2">
      <c r="B1195" s="37"/>
      <c r="C1195" s="37"/>
      <c r="D1195" s="37"/>
      <c r="E1195" s="37"/>
      <c r="F1195" s="37"/>
      <c r="G1195" s="37"/>
      <c r="H1195" s="37"/>
      <c r="I1195" s="37"/>
      <c r="J1195" s="37"/>
      <c r="K1195" s="37"/>
      <c r="L1195" s="37"/>
      <c r="M1195" s="37"/>
      <c r="N1195" s="37"/>
      <c r="O1195" s="37"/>
      <c r="P1195" s="65"/>
      <c r="Q1195" s="37"/>
      <c r="R1195" s="37"/>
      <c r="S1195" s="37"/>
      <c r="T1195" s="37"/>
      <c r="U1195" s="37"/>
      <c r="V1195" s="37"/>
      <c r="W1195" s="37"/>
      <c r="X1195" s="37"/>
      <c r="Y1195" s="37"/>
      <c r="Z1195" s="37"/>
    </row>
    <row r="1196" spans="2:26" x14ac:dyDescent="0.2">
      <c r="B1196" s="37"/>
      <c r="C1196" s="37"/>
      <c r="D1196" s="37"/>
      <c r="E1196" s="37"/>
      <c r="F1196" s="37"/>
      <c r="G1196" s="37"/>
      <c r="H1196" s="37"/>
      <c r="I1196" s="37"/>
      <c r="J1196" s="37"/>
      <c r="K1196" s="37"/>
      <c r="L1196" s="37"/>
      <c r="M1196" s="37"/>
      <c r="N1196" s="37"/>
      <c r="O1196" s="37"/>
      <c r="P1196" s="65"/>
      <c r="Q1196" s="37"/>
      <c r="R1196" s="37"/>
      <c r="S1196" s="37"/>
      <c r="T1196" s="37"/>
      <c r="U1196" s="37"/>
      <c r="V1196" s="37"/>
      <c r="W1196" s="37"/>
      <c r="X1196" s="37"/>
      <c r="Y1196" s="37"/>
      <c r="Z1196" s="37"/>
    </row>
    <row r="1197" spans="2:26" x14ac:dyDescent="0.2">
      <c r="B1197" s="37"/>
      <c r="C1197" s="37"/>
      <c r="D1197" s="37"/>
      <c r="E1197" s="37"/>
      <c r="F1197" s="37"/>
      <c r="G1197" s="37"/>
      <c r="H1197" s="37"/>
      <c r="I1197" s="37"/>
      <c r="J1197" s="37"/>
      <c r="K1197" s="37"/>
      <c r="L1197" s="37"/>
      <c r="M1197" s="37"/>
      <c r="N1197" s="37"/>
      <c r="O1197" s="37"/>
      <c r="P1197" s="65"/>
      <c r="Q1197" s="37"/>
      <c r="R1197" s="37"/>
      <c r="S1197" s="37"/>
      <c r="T1197" s="37"/>
      <c r="U1197" s="37"/>
      <c r="V1197" s="37"/>
      <c r="W1197" s="37"/>
      <c r="X1197" s="37"/>
      <c r="Y1197" s="37"/>
      <c r="Z1197" s="37"/>
    </row>
    <row r="1198" spans="2:26" x14ac:dyDescent="0.2">
      <c r="B1198" s="37"/>
      <c r="C1198" s="37"/>
      <c r="D1198" s="37"/>
      <c r="E1198" s="37"/>
      <c r="F1198" s="37"/>
      <c r="G1198" s="37"/>
      <c r="H1198" s="37"/>
      <c r="I1198" s="37"/>
      <c r="J1198" s="37"/>
      <c r="K1198" s="37"/>
      <c r="L1198" s="37"/>
      <c r="M1198" s="37"/>
      <c r="N1198" s="37"/>
      <c r="O1198" s="37"/>
      <c r="P1198" s="65"/>
      <c r="Q1198" s="37"/>
      <c r="R1198" s="37"/>
      <c r="S1198" s="37"/>
      <c r="T1198" s="37"/>
      <c r="U1198" s="37"/>
      <c r="V1198" s="37"/>
      <c r="W1198" s="37"/>
      <c r="X1198" s="37"/>
      <c r="Y1198" s="37"/>
      <c r="Z1198" s="37"/>
    </row>
    <row r="1199" spans="2:26" x14ac:dyDescent="0.2">
      <c r="B1199" s="37"/>
      <c r="C1199" s="37"/>
      <c r="D1199" s="37"/>
      <c r="E1199" s="37"/>
      <c r="F1199" s="37"/>
      <c r="G1199" s="37"/>
      <c r="H1199" s="37"/>
      <c r="I1199" s="37"/>
      <c r="J1199" s="37"/>
      <c r="K1199" s="37"/>
      <c r="L1199" s="37"/>
      <c r="M1199" s="37"/>
      <c r="N1199" s="37"/>
      <c r="O1199" s="37"/>
      <c r="P1199" s="65"/>
      <c r="Q1199" s="37"/>
      <c r="R1199" s="37"/>
      <c r="S1199" s="37"/>
      <c r="T1199" s="37"/>
      <c r="U1199" s="37"/>
      <c r="V1199" s="37"/>
      <c r="W1199" s="37"/>
      <c r="X1199" s="37"/>
      <c r="Y1199" s="37"/>
      <c r="Z1199" s="37"/>
    </row>
    <row r="1200" spans="2:26" x14ac:dyDescent="0.2">
      <c r="B1200" s="37"/>
      <c r="C1200" s="37"/>
      <c r="D1200" s="37"/>
      <c r="E1200" s="37"/>
      <c r="F1200" s="37"/>
      <c r="G1200" s="37"/>
      <c r="H1200" s="37"/>
      <c r="I1200" s="37"/>
      <c r="J1200" s="37"/>
      <c r="K1200" s="37"/>
      <c r="L1200" s="37"/>
      <c r="M1200" s="37"/>
      <c r="N1200" s="37"/>
      <c r="O1200" s="37"/>
      <c r="P1200" s="65"/>
      <c r="Q1200" s="37"/>
      <c r="R1200" s="37"/>
      <c r="S1200" s="37"/>
      <c r="T1200" s="37"/>
      <c r="U1200" s="37"/>
      <c r="V1200" s="37"/>
      <c r="W1200" s="37"/>
      <c r="X1200" s="37"/>
      <c r="Y1200" s="37"/>
      <c r="Z1200" s="37"/>
    </row>
    <row r="1201" spans="2:26" x14ac:dyDescent="0.2">
      <c r="B1201" s="37"/>
      <c r="C1201" s="37"/>
      <c r="D1201" s="37"/>
      <c r="E1201" s="37"/>
      <c r="F1201" s="37"/>
      <c r="G1201" s="37"/>
      <c r="H1201" s="37"/>
      <c r="I1201" s="37"/>
      <c r="J1201" s="37"/>
      <c r="K1201" s="37"/>
      <c r="L1201" s="37"/>
      <c r="M1201" s="37"/>
      <c r="N1201" s="37"/>
      <c r="O1201" s="37"/>
      <c r="P1201" s="65"/>
      <c r="Q1201" s="37"/>
      <c r="R1201" s="37"/>
      <c r="S1201" s="37"/>
      <c r="T1201" s="37"/>
      <c r="U1201" s="37"/>
      <c r="V1201" s="37"/>
      <c r="W1201" s="37"/>
      <c r="X1201" s="37"/>
      <c r="Y1201" s="37"/>
      <c r="Z1201" s="37"/>
    </row>
    <row r="1202" spans="2:26" x14ac:dyDescent="0.2">
      <c r="B1202" s="37"/>
      <c r="C1202" s="37"/>
      <c r="D1202" s="37"/>
      <c r="E1202" s="37"/>
      <c r="F1202" s="37"/>
      <c r="G1202" s="37"/>
      <c r="H1202" s="37"/>
      <c r="I1202" s="37"/>
      <c r="J1202" s="37"/>
      <c r="K1202" s="37"/>
      <c r="L1202" s="37"/>
      <c r="M1202" s="37"/>
      <c r="N1202" s="37"/>
      <c r="O1202" s="37"/>
      <c r="P1202" s="65"/>
      <c r="Q1202" s="37"/>
      <c r="R1202" s="37"/>
      <c r="S1202" s="37"/>
      <c r="T1202" s="37"/>
      <c r="U1202" s="37"/>
      <c r="V1202" s="37"/>
      <c r="W1202" s="37"/>
      <c r="X1202" s="37"/>
      <c r="Y1202" s="37"/>
      <c r="Z1202" s="37"/>
    </row>
    <row r="1203" spans="2:26" x14ac:dyDescent="0.2">
      <c r="B1203" s="37"/>
      <c r="C1203" s="37"/>
      <c r="D1203" s="37"/>
      <c r="E1203" s="37"/>
      <c r="F1203" s="37"/>
      <c r="G1203" s="37"/>
      <c r="H1203" s="37"/>
      <c r="I1203" s="37"/>
      <c r="J1203" s="37"/>
      <c r="K1203" s="37"/>
      <c r="L1203" s="37"/>
      <c r="M1203" s="37"/>
      <c r="N1203" s="37"/>
      <c r="O1203" s="37"/>
      <c r="P1203" s="65"/>
      <c r="Q1203" s="37"/>
      <c r="R1203" s="37"/>
      <c r="S1203" s="37"/>
      <c r="T1203" s="37"/>
      <c r="U1203" s="37"/>
      <c r="V1203" s="37"/>
      <c r="W1203" s="37"/>
      <c r="X1203" s="37"/>
      <c r="Y1203" s="37"/>
      <c r="Z1203" s="37"/>
    </row>
    <row r="1204" spans="2:26" x14ac:dyDescent="0.2">
      <c r="B1204" s="37"/>
      <c r="C1204" s="37"/>
      <c r="D1204" s="37"/>
      <c r="E1204" s="37"/>
      <c r="F1204" s="37"/>
      <c r="G1204" s="37"/>
      <c r="H1204" s="37"/>
      <c r="I1204" s="37"/>
      <c r="J1204" s="37"/>
      <c r="K1204" s="37"/>
      <c r="L1204" s="37"/>
      <c r="M1204" s="37"/>
      <c r="N1204" s="37"/>
      <c r="O1204" s="37"/>
      <c r="P1204" s="65"/>
      <c r="Q1204" s="37"/>
      <c r="R1204" s="37"/>
      <c r="S1204" s="37"/>
      <c r="T1204" s="37"/>
      <c r="U1204" s="37"/>
      <c r="V1204" s="37"/>
      <c r="W1204" s="37"/>
      <c r="X1204" s="37"/>
      <c r="Y1204" s="37"/>
      <c r="Z1204" s="37"/>
    </row>
    <row r="1205" spans="2:26" x14ac:dyDescent="0.2">
      <c r="B1205" s="37"/>
      <c r="C1205" s="37"/>
      <c r="D1205" s="37"/>
      <c r="E1205" s="37"/>
      <c r="F1205" s="37"/>
      <c r="G1205" s="37"/>
      <c r="H1205" s="37"/>
      <c r="I1205" s="37"/>
      <c r="J1205" s="37"/>
      <c r="K1205" s="37"/>
      <c r="L1205" s="37"/>
      <c r="M1205" s="37"/>
      <c r="N1205" s="37"/>
      <c r="O1205" s="37"/>
      <c r="P1205" s="65"/>
      <c r="Q1205" s="37"/>
      <c r="R1205" s="37"/>
      <c r="S1205" s="37"/>
      <c r="T1205" s="37"/>
      <c r="U1205" s="37"/>
      <c r="V1205" s="37"/>
      <c r="W1205" s="37"/>
      <c r="X1205" s="37"/>
      <c r="Y1205" s="37"/>
      <c r="Z1205" s="37"/>
    </row>
    <row r="1206" spans="2:26" x14ac:dyDescent="0.2">
      <c r="B1206" s="37"/>
      <c r="C1206" s="37"/>
      <c r="D1206" s="37"/>
      <c r="E1206" s="37"/>
      <c r="F1206" s="37"/>
      <c r="G1206" s="37"/>
      <c r="H1206" s="37"/>
      <c r="I1206" s="37"/>
      <c r="J1206" s="37"/>
      <c r="K1206" s="37"/>
      <c r="L1206" s="37"/>
      <c r="M1206" s="37"/>
      <c r="N1206" s="37"/>
      <c r="O1206" s="37"/>
      <c r="P1206" s="65"/>
      <c r="Q1206" s="37"/>
      <c r="R1206" s="37"/>
      <c r="S1206" s="37"/>
      <c r="T1206" s="37"/>
      <c r="U1206" s="37"/>
      <c r="V1206" s="37"/>
      <c r="W1206" s="37"/>
      <c r="X1206" s="37"/>
      <c r="Y1206" s="37"/>
      <c r="Z1206" s="37"/>
    </row>
    <row r="1207" spans="2:26" x14ac:dyDescent="0.2">
      <c r="B1207" s="37"/>
      <c r="C1207" s="37"/>
      <c r="D1207" s="37"/>
      <c r="E1207" s="37"/>
      <c r="F1207" s="37"/>
      <c r="G1207" s="37"/>
      <c r="H1207" s="37"/>
      <c r="I1207" s="37"/>
      <c r="J1207" s="37"/>
      <c r="K1207" s="37"/>
      <c r="L1207" s="37"/>
      <c r="M1207" s="37"/>
      <c r="N1207" s="37"/>
      <c r="O1207" s="37"/>
      <c r="P1207" s="65"/>
      <c r="Q1207" s="37"/>
      <c r="R1207" s="37"/>
      <c r="S1207" s="37"/>
      <c r="T1207" s="37"/>
      <c r="U1207" s="37"/>
      <c r="V1207" s="37"/>
      <c r="W1207" s="37"/>
      <c r="X1207" s="37"/>
      <c r="Y1207" s="37"/>
      <c r="Z1207" s="37"/>
    </row>
    <row r="1208" spans="2:26" x14ac:dyDescent="0.2">
      <c r="B1208" s="37"/>
      <c r="C1208" s="37"/>
      <c r="D1208" s="37"/>
      <c r="E1208" s="37"/>
      <c r="F1208" s="37"/>
      <c r="G1208" s="37"/>
      <c r="H1208" s="37"/>
      <c r="I1208" s="37"/>
      <c r="J1208" s="37"/>
      <c r="K1208" s="37"/>
      <c r="L1208" s="37"/>
      <c r="M1208" s="37"/>
      <c r="N1208" s="37"/>
      <c r="O1208" s="37"/>
      <c r="P1208" s="65"/>
      <c r="Q1208" s="37"/>
      <c r="R1208" s="37"/>
      <c r="S1208" s="37"/>
      <c r="T1208" s="37"/>
      <c r="U1208" s="37"/>
      <c r="V1208" s="37"/>
      <c r="W1208" s="37"/>
      <c r="X1208" s="37"/>
      <c r="Y1208" s="37"/>
      <c r="Z1208" s="37"/>
    </row>
    <row r="1209" spans="2:26" x14ac:dyDescent="0.2">
      <c r="B1209" s="37"/>
      <c r="C1209" s="37"/>
      <c r="D1209" s="37"/>
      <c r="E1209" s="37"/>
      <c r="F1209" s="37"/>
      <c r="G1209" s="37"/>
      <c r="H1209" s="37"/>
      <c r="I1209" s="37"/>
      <c r="J1209" s="37"/>
      <c r="K1209" s="37"/>
      <c r="L1209" s="37"/>
      <c r="M1209" s="37"/>
      <c r="N1209" s="37"/>
      <c r="O1209" s="37"/>
      <c r="P1209" s="65"/>
      <c r="Q1209" s="37"/>
      <c r="R1209" s="37"/>
      <c r="S1209" s="37"/>
      <c r="T1209" s="37"/>
      <c r="U1209" s="37"/>
      <c r="V1209" s="37"/>
      <c r="W1209" s="37"/>
      <c r="X1209" s="37"/>
      <c r="Y1209" s="37"/>
      <c r="Z1209" s="37"/>
    </row>
    <row r="1210" spans="2:26" x14ac:dyDescent="0.2">
      <c r="B1210" s="37"/>
      <c r="C1210" s="37"/>
      <c r="D1210" s="37"/>
      <c r="E1210" s="37"/>
      <c r="F1210" s="37"/>
      <c r="G1210" s="37"/>
      <c r="H1210" s="37"/>
      <c r="I1210" s="37"/>
      <c r="J1210" s="37"/>
      <c r="K1210" s="37"/>
      <c r="L1210" s="37"/>
      <c r="M1210" s="37"/>
      <c r="N1210" s="37"/>
      <c r="O1210" s="37"/>
      <c r="P1210" s="65"/>
      <c r="Q1210" s="37"/>
      <c r="R1210" s="37"/>
      <c r="S1210" s="37"/>
      <c r="T1210" s="37"/>
      <c r="U1210" s="37"/>
      <c r="V1210" s="37"/>
      <c r="W1210" s="37"/>
      <c r="X1210" s="37"/>
      <c r="Y1210" s="37"/>
      <c r="Z1210" s="37"/>
    </row>
    <row r="1211" spans="2:26" x14ac:dyDescent="0.2">
      <c r="B1211" s="37"/>
      <c r="C1211" s="37"/>
      <c r="D1211" s="37"/>
      <c r="E1211" s="37"/>
      <c r="F1211" s="37"/>
      <c r="G1211" s="37"/>
      <c r="H1211" s="37"/>
      <c r="I1211" s="37"/>
      <c r="J1211" s="37"/>
      <c r="K1211" s="37"/>
      <c r="L1211" s="37"/>
      <c r="M1211" s="37"/>
      <c r="N1211" s="37"/>
      <c r="O1211" s="37"/>
      <c r="P1211" s="65"/>
      <c r="Q1211" s="37"/>
      <c r="R1211" s="37"/>
      <c r="S1211" s="37"/>
      <c r="T1211" s="37"/>
      <c r="U1211" s="37"/>
      <c r="V1211" s="37"/>
      <c r="W1211" s="37"/>
      <c r="X1211" s="37"/>
      <c r="Y1211" s="37"/>
      <c r="Z1211" s="37"/>
    </row>
    <row r="1212" spans="2:26" x14ac:dyDescent="0.2">
      <c r="B1212" s="37"/>
      <c r="C1212" s="37"/>
      <c r="D1212" s="37"/>
      <c r="E1212" s="37"/>
      <c r="F1212" s="37"/>
      <c r="G1212" s="37"/>
      <c r="H1212" s="37"/>
      <c r="I1212" s="37"/>
      <c r="J1212" s="37"/>
      <c r="K1212" s="37"/>
      <c r="L1212" s="37"/>
      <c r="M1212" s="37"/>
      <c r="N1212" s="37"/>
      <c r="O1212" s="37"/>
      <c r="P1212" s="65"/>
      <c r="Q1212" s="37"/>
      <c r="R1212" s="37"/>
      <c r="S1212" s="37"/>
      <c r="T1212" s="37"/>
      <c r="U1212" s="37"/>
      <c r="V1212" s="37"/>
      <c r="W1212" s="37"/>
      <c r="X1212" s="37"/>
      <c r="Y1212" s="37"/>
      <c r="Z1212" s="37"/>
    </row>
    <row r="1213" spans="2:26" x14ac:dyDescent="0.2">
      <c r="B1213" s="37"/>
      <c r="C1213" s="37"/>
      <c r="D1213" s="37"/>
      <c r="E1213" s="37"/>
      <c r="F1213" s="37"/>
      <c r="G1213" s="37"/>
      <c r="H1213" s="37"/>
      <c r="I1213" s="37"/>
      <c r="J1213" s="37"/>
      <c r="K1213" s="37"/>
      <c r="L1213" s="37"/>
      <c r="M1213" s="37"/>
      <c r="N1213" s="37"/>
      <c r="O1213" s="37"/>
      <c r="P1213" s="65"/>
      <c r="Q1213" s="37"/>
      <c r="R1213" s="37"/>
      <c r="S1213" s="37"/>
      <c r="T1213" s="37"/>
      <c r="U1213" s="37"/>
      <c r="V1213" s="37"/>
      <c r="W1213" s="37"/>
      <c r="X1213" s="37"/>
      <c r="Y1213" s="37"/>
      <c r="Z1213" s="37"/>
    </row>
    <row r="1214" spans="2:26" x14ac:dyDescent="0.2">
      <c r="B1214" s="37"/>
      <c r="C1214" s="37"/>
      <c r="D1214" s="37"/>
      <c r="E1214" s="37"/>
      <c r="F1214" s="37"/>
      <c r="G1214" s="37"/>
      <c r="H1214" s="37"/>
      <c r="I1214" s="37"/>
      <c r="J1214" s="37"/>
      <c r="K1214" s="37"/>
      <c r="L1214" s="37"/>
      <c r="M1214" s="37"/>
      <c r="N1214" s="37"/>
      <c r="O1214" s="37"/>
      <c r="P1214" s="65"/>
      <c r="Q1214" s="37"/>
      <c r="R1214" s="37"/>
      <c r="S1214" s="37"/>
      <c r="T1214" s="37"/>
      <c r="U1214" s="37"/>
      <c r="V1214" s="37"/>
      <c r="W1214" s="37"/>
      <c r="X1214" s="37"/>
      <c r="Y1214" s="37"/>
      <c r="Z1214" s="37"/>
    </row>
    <row r="1215" spans="2:26" x14ac:dyDescent="0.2">
      <c r="B1215" s="37"/>
      <c r="C1215" s="37"/>
      <c r="D1215" s="37"/>
      <c r="E1215" s="37"/>
      <c r="F1215" s="37"/>
      <c r="G1215" s="37"/>
      <c r="H1215" s="37"/>
      <c r="I1215" s="37"/>
      <c r="J1215" s="37"/>
      <c r="K1215" s="37"/>
      <c r="L1215" s="37"/>
      <c r="M1215" s="37"/>
      <c r="N1215" s="37"/>
      <c r="O1215" s="37"/>
      <c r="P1215" s="65"/>
      <c r="Q1215" s="37"/>
      <c r="R1215" s="37"/>
      <c r="S1215" s="37"/>
      <c r="T1215" s="37"/>
      <c r="U1215" s="37"/>
      <c r="V1215" s="37"/>
      <c r="W1215" s="37"/>
      <c r="X1215" s="37"/>
      <c r="Y1215" s="37"/>
      <c r="Z1215" s="37"/>
    </row>
    <row r="1216" spans="2:26" x14ac:dyDescent="0.2">
      <c r="B1216" s="37"/>
      <c r="C1216" s="37"/>
      <c r="D1216" s="37"/>
      <c r="E1216" s="37"/>
      <c r="F1216" s="37"/>
      <c r="G1216" s="37"/>
      <c r="H1216" s="37"/>
      <c r="I1216" s="37"/>
      <c r="J1216" s="37"/>
      <c r="K1216" s="37"/>
      <c r="L1216" s="37"/>
      <c r="M1216" s="37"/>
      <c r="N1216" s="37"/>
      <c r="O1216" s="37"/>
      <c r="P1216" s="65"/>
      <c r="Q1216" s="37"/>
      <c r="R1216" s="37"/>
      <c r="S1216" s="37"/>
      <c r="T1216" s="37"/>
      <c r="U1216" s="37"/>
      <c r="V1216" s="37"/>
      <c r="W1216" s="37"/>
      <c r="X1216" s="37"/>
      <c r="Y1216" s="37"/>
      <c r="Z1216" s="37"/>
    </row>
    <row r="1217" spans="2:26" x14ac:dyDescent="0.2">
      <c r="B1217" s="37"/>
      <c r="C1217" s="37"/>
      <c r="D1217" s="37"/>
      <c r="E1217" s="37"/>
      <c r="F1217" s="37"/>
      <c r="G1217" s="37"/>
      <c r="H1217" s="37"/>
      <c r="I1217" s="37"/>
      <c r="J1217" s="37"/>
      <c r="K1217" s="37"/>
      <c r="L1217" s="37"/>
      <c r="M1217" s="37"/>
      <c r="N1217" s="37"/>
      <c r="O1217" s="37"/>
      <c r="P1217" s="65"/>
      <c r="Q1217" s="37"/>
      <c r="R1217" s="37"/>
      <c r="S1217" s="37"/>
      <c r="T1217" s="37"/>
      <c r="U1217" s="37"/>
      <c r="V1217" s="37"/>
      <c r="W1217" s="37"/>
      <c r="X1217" s="37"/>
      <c r="Y1217" s="37"/>
      <c r="Z1217" s="37"/>
    </row>
    <row r="1218" spans="2:26" x14ac:dyDescent="0.2">
      <c r="B1218" s="37"/>
      <c r="C1218" s="37"/>
      <c r="D1218" s="37"/>
      <c r="E1218" s="37"/>
      <c r="F1218" s="37"/>
      <c r="G1218" s="37"/>
      <c r="H1218" s="37"/>
      <c r="I1218" s="37"/>
      <c r="J1218" s="37"/>
      <c r="K1218" s="37"/>
      <c r="L1218" s="37"/>
      <c r="M1218" s="37"/>
      <c r="N1218" s="37"/>
      <c r="O1218" s="37"/>
      <c r="P1218" s="65"/>
      <c r="Q1218" s="37"/>
      <c r="R1218" s="37"/>
      <c r="S1218" s="37"/>
      <c r="T1218" s="37"/>
      <c r="U1218" s="37"/>
      <c r="V1218" s="37"/>
      <c r="W1218" s="37"/>
      <c r="X1218" s="37"/>
      <c r="Y1218" s="37"/>
      <c r="Z1218" s="37"/>
    </row>
    <row r="1219" spans="2:26" x14ac:dyDescent="0.2">
      <c r="B1219" s="37"/>
      <c r="C1219" s="37"/>
      <c r="D1219" s="37"/>
      <c r="E1219" s="37"/>
      <c r="F1219" s="37"/>
      <c r="G1219" s="37"/>
      <c r="H1219" s="37"/>
      <c r="I1219" s="37"/>
      <c r="J1219" s="37"/>
      <c r="K1219" s="37"/>
      <c r="L1219" s="37"/>
      <c r="M1219" s="37"/>
      <c r="N1219" s="37"/>
      <c r="O1219" s="37"/>
      <c r="P1219" s="65"/>
      <c r="Q1219" s="37"/>
      <c r="R1219" s="37"/>
      <c r="S1219" s="37"/>
      <c r="T1219" s="37"/>
      <c r="U1219" s="37"/>
      <c r="V1219" s="37"/>
      <c r="W1219" s="37"/>
      <c r="X1219" s="37"/>
      <c r="Y1219" s="37"/>
      <c r="Z1219" s="37"/>
    </row>
    <row r="1220" spans="2:26" x14ac:dyDescent="0.2">
      <c r="B1220" s="37"/>
      <c r="C1220" s="37"/>
      <c r="D1220" s="37"/>
      <c r="E1220" s="37"/>
      <c r="F1220" s="37"/>
      <c r="G1220" s="37"/>
      <c r="H1220" s="37"/>
      <c r="I1220" s="37"/>
      <c r="J1220" s="37"/>
      <c r="K1220" s="37"/>
      <c r="L1220" s="37"/>
      <c r="M1220" s="37"/>
      <c r="N1220" s="37"/>
      <c r="O1220" s="37"/>
      <c r="P1220" s="65"/>
      <c r="Q1220" s="37"/>
      <c r="R1220" s="37"/>
      <c r="S1220" s="37"/>
      <c r="T1220" s="37"/>
      <c r="U1220" s="37"/>
      <c r="V1220" s="37"/>
      <c r="W1220" s="37"/>
      <c r="X1220" s="37"/>
      <c r="Y1220" s="37"/>
      <c r="Z1220" s="37"/>
    </row>
    <row r="1221" spans="2:26" x14ac:dyDescent="0.2">
      <c r="B1221" s="37"/>
      <c r="C1221" s="37"/>
      <c r="D1221" s="37"/>
      <c r="E1221" s="37"/>
      <c r="F1221" s="37"/>
      <c r="G1221" s="37"/>
      <c r="H1221" s="37"/>
      <c r="I1221" s="37"/>
      <c r="J1221" s="37"/>
      <c r="K1221" s="37"/>
      <c r="L1221" s="37"/>
      <c r="M1221" s="37"/>
      <c r="N1221" s="37"/>
      <c r="O1221" s="37"/>
      <c r="P1221" s="65"/>
      <c r="Q1221" s="37"/>
      <c r="R1221" s="37"/>
      <c r="S1221" s="37"/>
      <c r="T1221" s="37"/>
      <c r="U1221" s="37"/>
      <c r="V1221" s="37"/>
      <c r="W1221" s="37"/>
      <c r="X1221" s="37"/>
      <c r="Y1221" s="37"/>
      <c r="Z1221" s="37"/>
    </row>
    <row r="1222" spans="2:26" x14ac:dyDescent="0.2">
      <c r="B1222" s="37"/>
      <c r="C1222" s="37"/>
      <c r="D1222" s="37"/>
      <c r="E1222" s="37"/>
      <c r="F1222" s="37"/>
      <c r="G1222" s="37"/>
      <c r="H1222" s="37"/>
      <c r="I1222" s="37"/>
      <c r="J1222" s="37"/>
      <c r="K1222" s="37"/>
      <c r="L1222" s="37"/>
      <c r="M1222" s="37"/>
      <c r="N1222" s="37"/>
      <c r="O1222" s="37"/>
      <c r="P1222" s="65"/>
      <c r="Q1222" s="37"/>
      <c r="R1222" s="37"/>
      <c r="S1222" s="37"/>
      <c r="T1222" s="37"/>
      <c r="U1222" s="37"/>
      <c r="V1222" s="37"/>
      <c r="W1222" s="37"/>
      <c r="X1222" s="37"/>
      <c r="Y1222" s="37"/>
      <c r="Z1222" s="37"/>
    </row>
    <row r="1223" spans="2:26" x14ac:dyDescent="0.2">
      <c r="B1223" s="37"/>
      <c r="C1223" s="37"/>
      <c r="D1223" s="37"/>
      <c r="E1223" s="37"/>
      <c r="F1223" s="37"/>
      <c r="G1223" s="37"/>
      <c r="H1223" s="37"/>
      <c r="I1223" s="37"/>
      <c r="J1223" s="37"/>
      <c r="K1223" s="37"/>
      <c r="L1223" s="37"/>
      <c r="M1223" s="37"/>
      <c r="N1223" s="37"/>
      <c r="O1223" s="37"/>
      <c r="P1223" s="65"/>
      <c r="Q1223" s="37"/>
      <c r="R1223" s="37"/>
      <c r="S1223" s="37"/>
      <c r="T1223" s="37"/>
      <c r="U1223" s="37"/>
      <c r="V1223" s="37"/>
      <c r="W1223" s="37"/>
      <c r="X1223" s="37"/>
      <c r="Y1223" s="37"/>
      <c r="Z1223" s="37"/>
    </row>
    <row r="1224" spans="2:26" x14ac:dyDescent="0.2">
      <c r="B1224" s="37"/>
      <c r="C1224" s="37"/>
      <c r="D1224" s="37"/>
      <c r="E1224" s="37"/>
      <c r="F1224" s="37"/>
      <c r="G1224" s="37"/>
      <c r="H1224" s="37"/>
      <c r="I1224" s="37"/>
      <c r="J1224" s="37"/>
      <c r="K1224" s="37"/>
      <c r="L1224" s="37"/>
      <c r="M1224" s="37"/>
      <c r="N1224" s="37"/>
      <c r="O1224" s="37"/>
      <c r="P1224" s="65"/>
      <c r="Q1224" s="37"/>
      <c r="R1224" s="37"/>
      <c r="S1224" s="37"/>
      <c r="T1224" s="37"/>
      <c r="U1224" s="37"/>
      <c r="V1224" s="37"/>
      <c r="W1224" s="37"/>
      <c r="X1224" s="37"/>
      <c r="Y1224" s="37"/>
      <c r="Z1224" s="37"/>
    </row>
    <row r="1225" spans="2:26" x14ac:dyDescent="0.2">
      <c r="B1225" s="37"/>
      <c r="C1225" s="37"/>
      <c r="D1225" s="37"/>
      <c r="E1225" s="37"/>
      <c r="F1225" s="37"/>
      <c r="G1225" s="37"/>
      <c r="H1225" s="37"/>
      <c r="I1225" s="37"/>
      <c r="J1225" s="37"/>
      <c r="K1225" s="37"/>
      <c r="L1225" s="37"/>
      <c r="M1225" s="37"/>
      <c r="N1225" s="37"/>
      <c r="O1225" s="37"/>
      <c r="P1225" s="65"/>
      <c r="Q1225" s="37"/>
      <c r="R1225" s="37"/>
      <c r="S1225" s="37"/>
      <c r="T1225" s="37"/>
      <c r="U1225" s="37"/>
      <c r="V1225" s="37"/>
      <c r="W1225" s="37"/>
      <c r="X1225" s="37"/>
      <c r="Y1225" s="37"/>
      <c r="Z1225" s="37"/>
    </row>
    <row r="1226" spans="2:26" x14ac:dyDescent="0.2">
      <c r="B1226" s="37"/>
      <c r="C1226" s="37"/>
      <c r="D1226" s="37"/>
      <c r="E1226" s="37"/>
      <c r="F1226" s="37"/>
      <c r="G1226" s="37"/>
      <c r="H1226" s="37"/>
      <c r="I1226" s="37"/>
      <c r="J1226" s="37"/>
      <c r="K1226" s="37"/>
      <c r="L1226" s="37"/>
      <c r="M1226" s="37"/>
      <c r="N1226" s="37"/>
      <c r="O1226" s="37"/>
      <c r="P1226" s="65"/>
      <c r="Q1226" s="37"/>
      <c r="R1226" s="37"/>
      <c r="S1226" s="37"/>
      <c r="T1226" s="37"/>
      <c r="U1226" s="37"/>
      <c r="V1226" s="37"/>
      <c r="W1226" s="37"/>
      <c r="X1226" s="37"/>
      <c r="Y1226" s="37"/>
      <c r="Z1226" s="37"/>
    </row>
    <row r="1227" spans="2:26" x14ac:dyDescent="0.2">
      <c r="B1227" s="37"/>
      <c r="C1227" s="37"/>
      <c r="D1227" s="37"/>
      <c r="E1227" s="37"/>
      <c r="F1227" s="37"/>
      <c r="G1227" s="37"/>
      <c r="H1227" s="37"/>
      <c r="I1227" s="37"/>
      <c r="J1227" s="37"/>
      <c r="K1227" s="37"/>
      <c r="L1227" s="37"/>
      <c r="M1227" s="37"/>
      <c r="N1227" s="37"/>
      <c r="O1227" s="37"/>
      <c r="P1227" s="65"/>
      <c r="Q1227" s="37"/>
      <c r="R1227" s="37"/>
      <c r="S1227" s="37"/>
      <c r="T1227" s="37"/>
      <c r="U1227" s="37"/>
      <c r="V1227" s="37"/>
      <c r="W1227" s="37"/>
      <c r="X1227" s="37"/>
      <c r="Y1227" s="37"/>
      <c r="Z1227" s="37"/>
    </row>
    <row r="1228" spans="2:26" x14ac:dyDescent="0.2">
      <c r="B1228" s="37"/>
      <c r="C1228" s="37"/>
      <c r="D1228" s="37"/>
      <c r="E1228" s="37"/>
      <c r="F1228" s="37"/>
      <c r="G1228" s="37"/>
      <c r="H1228" s="37"/>
      <c r="I1228" s="37"/>
      <c r="J1228" s="37"/>
      <c r="K1228" s="37"/>
      <c r="L1228" s="37"/>
      <c r="M1228" s="37"/>
      <c r="N1228" s="37"/>
      <c r="O1228" s="37"/>
      <c r="P1228" s="65"/>
      <c r="Q1228" s="37"/>
      <c r="R1228" s="37"/>
      <c r="S1228" s="37"/>
      <c r="T1228" s="37"/>
      <c r="U1228" s="37"/>
      <c r="V1228" s="37"/>
      <c r="W1228" s="37"/>
      <c r="X1228" s="37"/>
      <c r="Y1228" s="37"/>
      <c r="Z1228" s="37"/>
    </row>
    <row r="1229" spans="2:26" x14ac:dyDescent="0.2">
      <c r="B1229" s="37"/>
      <c r="C1229" s="37"/>
      <c r="D1229" s="37"/>
      <c r="E1229" s="37"/>
      <c r="F1229" s="37"/>
      <c r="G1229" s="37"/>
      <c r="H1229" s="37"/>
      <c r="I1229" s="37"/>
      <c r="J1229" s="37"/>
      <c r="K1229" s="37"/>
      <c r="L1229" s="37"/>
      <c r="M1229" s="37"/>
      <c r="N1229" s="37"/>
      <c r="O1229" s="37"/>
      <c r="P1229" s="65"/>
      <c r="Q1229" s="37"/>
      <c r="R1229" s="37"/>
      <c r="S1229" s="37"/>
      <c r="T1229" s="37"/>
      <c r="U1229" s="37"/>
      <c r="V1229" s="37"/>
      <c r="W1229" s="37"/>
      <c r="X1229" s="37"/>
      <c r="Y1229" s="37"/>
      <c r="Z1229" s="37"/>
    </row>
    <row r="1230" spans="2:26" x14ac:dyDescent="0.2">
      <c r="B1230" s="37"/>
      <c r="C1230" s="37"/>
      <c r="D1230" s="37"/>
      <c r="E1230" s="37"/>
      <c r="F1230" s="37"/>
      <c r="G1230" s="37"/>
      <c r="H1230" s="37"/>
      <c r="I1230" s="37"/>
      <c r="J1230" s="37"/>
      <c r="K1230" s="37"/>
      <c r="L1230" s="37"/>
      <c r="M1230" s="37"/>
      <c r="N1230" s="37"/>
      <c r="O1230" s="37"/>
      <c r="P1230" s="65"/>
      <c r="Q1230" s="37"/>
      <c r="R1230" s="37"/>
      <c r="S1230" s="37"/>
      <c r="T1230" s="37"/>
      <c r="U1230" s="37"/>
      <c r="V1230" s="37"/>
      <c r="W1230" s="37"/>
      <c r="X1230" s="37"/>
      <c r="Y1230" s="37"/>
      <c r="Z1230" s="37"/>
    </row>
  </sheetData>
  <mergeCells count="32">
    <mergeCell ref="H97:O97"/>
    <mergeCell ref="U8:U9"/>
    <mergeCell ref="V8:V9"/>
    <mergeCell ref="W8:W9"/>
    <mergeCell ref="X8:Y8"/>
    <mergeCell ref="C90:D90"/>
    <mergeCell ref="H96:O96"/>
    <mergeCell ref="N8:N9"/>
    <mergeCell ref="O8:O9"/>
    <mergeCell ref="P8:P9"/>
    <mergeCell ref="Q8:Q9"/>
    <mergeCell ref="R8:R9"/>
    <mergeCell ref="S8:T8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  <mergeCell ref="G8:G9"/>
    <mergeCell ref="B1:Y2"/>
    <mergeCell ref="B3:Y3"/>
    <mergeCell ref="B7:C7"/>
    <mergeCell ref="D7:H7"/>
    <mergeCell ref="I7:O7"/>
    <mergeCell ref="P7:T7"/>
    <mergeCell ref="U7:Y7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2017-07-19T18:45:48Z</dcterms:created>
  <dcterms:modified xsi:type="dcterms:W3CDTF">2017-07-19T18:46:03Z</dcterms:modified>
</cp:coreProperties>
</file>